
<file path=[Content_Types].xml><?xml version="1.0" encoding="utf-8"?>
<Types xmlns="http://schemas.openxmlformats.org/package/2006/content-types">
  <Default Extension="bin" ContentType="application/vnd.openxmlformats-officedocument.oleObject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E. Tanner\Documents\JHU2018\Fall 2018\Mods Revised\Mod 4 Revised\"/>
    </mc:Choice>
  </mc:AlternateContent>
  <xr:revisionPtr revIDLastSave="0" documentId="13_ncr:1_{F2E13FBD-F91F-45C8-B33E-23306CF7F918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Multiplier Dashboard" sheetId="2" r:id="rId1"/>
    <sheet name="DETAIL OF CALCULATION" sheetId="1" state="hidden" r:id="rId2"/>
  </sheets>
  <definedNames>
    <definedName name="DEMSHK">'DETAIL OF CALCULATION'!$R$68:$R$70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14" i="2" l="1"/>
  <c r="P13" i="2"/>
  <c r="Q13" i="2"/>
  <c r="P15" i="2" l="1"/>
  <c r="G7" i="1"/>
  <c r="V38" i="1"/>
  <c r="O15" i="2" l="1"/>
  <c r="Q14" i="2"/>
  <c r="Q15" i="2" s="1"/>
  <c r="Q16" i="2" s="1"/>
  <c r="V25" i="1"/>
  <c r="S64" i="1"/>
  <c r="U64" i="1"/>
  <c r="U25" i="1"/>
  <c r="W25" i="1"/>
  <c r="W26" i="1"/>
  <c r="P16" i="2"/>
  <c r="U26" i="1"/>
  <c r="V26" i="1"/>
  <c r="I38" i="1"/>
  <c r="U53" i="1" l="1"/>
  <c r="S53" i="1"/>
  <c r="V45" i="1"/>
  <c r="U34" i="1" s="1"/>
  <c r="U32" i="1"/>
  <c r="I16" i="1"/>
  <c r="L15" i="1"/>
  <c r="L38" i="1" s="1"/>
  <c r="J15" i="1"/>
  <c r="J38" i="1" s="1"/>
  <c r="I14" i="1"/>
  <c r="L14" i="1" l="1"/>
  <c r="L37" i="1" s="1"/>
  <c r="I37" i="1"/>
  <c r="I17" i="1"/>
  <c r="I39" i="1"/>
  <c r="S59" i="1"/>
  <c r="S75" i="1" s="1"/>
  <c r="S69" i="1"/>
  <c r="I13" i="1"/>
  <c r="J13" i="1" s="1"/>
  <c r="J36" i="1" s="1"/>
  <c r="U59" i="1"/>
  <c r="U75" i="1" s="1"/>
  <c r="U69" i="1"/>
  <c r="W34" i="1"/>
  <c r="V34" i="1"/>
  <c r="U36" i="1"/>
  <c r="L16" i="1"/>
  <c r="L39" i="1" s="1"/>
  <c r="L17" i="1"/>
  <c r="L40" i="1" s="1"/>
  <c r="J14" i="1"/>
  <c r="J37" i="1" s="1"/>
  <c r="J17" i="1"/>
  <c r="J40" i="1" s="1"/>
  <c r="J16" i="1"/>
  <c r="J39" i="1" s="1"/>
  <c r="L13" i="1" l="1"/>
  <c r="L36" i="1" s="1"/>
  <c r="I36" i="1"/>
  <c r="I12" i="1"/>
  <c r="I18" i="1"/>
  <c r="I40" i="1"/>
  <c r="R48" i="1"/>
  <c r="U37" i="1"/>
  <c r="O19" i="2" s="1"/>
  <c r="I11" i="1"/>
  <c r="I34" i="1" s="1"/>
  <c r="J11" i="1" l="1"/>
  <c r="J34" i="1" s="1"/>
  <c r="J12" i="1"/>
  <c r="J35" i="1" s="1"/>
  <c r="I35" i="1"/>
  <c r="L12" i="1"/>
  <c r="L35" i="1" s="1"/>
  <c r="L11" i="1"/>
  <c r="L34" i="1" s="1"/>
  <c r="I41" i="1"/>
  <c r="J18" i="1"/>
  <c r="J41" i="1" s="1"/>
  <c r="I19" i="1"/>
  <c r="L18" i="1"/>
  <c r="L41" i="1" s="1"/>
  <c r="I10" i="1"/>
  <c r="I33" i="1" s="1"/>
  <c r="R64" i="1"/>
  <c r="X48" i="1"/>
  <c r="X64" i="1" s="1"/>
  <c r="R49" i="1"/>
  <c r="J10" i="1"/>
  <c r="J33" i="1" s="1"/>
  <c r="I9" i="1"/>
  <c r="I32" i="1" s="1"/>
  <c r="L10" i="1"/>
  <c r="L33" i="1" s="1"/>
  <c r="I42" i="1" l="1"/>
  <c r="L19" i="1"/>
  <c r="L42" i="1" s="1"/>
  <c r="I20" i="1"/>
  <c r="J19" i="1"/>
  <c r="J42" i="1" s="1"/>
  <c r="R65" i="1"/>
  <c r="X49" i="1"/>
  <c r="X65" i="1" s="1"/>
  <c r="U49" i="1"/>
  <c r="S49" i="1"/>
  <c r="I8" i="1"/>
  <c r="I31" i="1" s="1"/>
  <c r="L9" i="1"/>
  <c r="L32" i="1" s="1"/>
  <c r="J9" i="1"/>
  <c r="J32" i="1" s="1"/>
  <c r="I43" i="1" l="1"/>
  <c r="I21" i="1"/>
  <c r="L20" i="1"/>
  <c r="L43" i="1" s="1"/>
  <c r="J20" i="1"/>
  <c r="J43" i="1" s="1"/>
  <c r="V48" i="1"/>
  <c r="Y48" i="1" s="1"/>
  <c r="S65" i="1"/>
  <c r="V49" i="1"/>
  <c r="U65" i="1"/>
  <c r="I7" i="1"/>
  <c r="I30" i="1" s="1"/>
  <c r="L8" i="1"/>
  <c r="L31" i="1" s="1"/>
  <c r="J8" i="1"/>
  <c r="J31" i="1" s="1"/>
  <c r="I44" i="1" l="1"/>
  <c r="L21" i="1"/>
  <c r="L44" i="1" s="1"/>
  <c r="I22" i="1"/>
  <c r="J21" i="1"/>
  <c r="J44" i="1" s="1"/>
  <c r="Y64" i="1"/>
  <c r="V64" i="1"/>
  <c r="Y49" i="1"/>
  <c r="Y65" i="1" s="1"/>
  <c r="V65" i="1"/>
  <c r="J7" i="1"/>
  <c r="J30" i="1" s="1"/>
  <c r="L7" i="1"/>
  <c r="L30" i="1" s="1"/>
  <c r="I45" i="1" l="1"/>
  <c r="I23" i="1"/>
  <c r="L22" i="1"/>
  <c r="L45" i="1" s="1"/>
  <c r="J22" i="1"/>
  <c r="J45" i="1" s="1"/>
  <c r="M20" i="1"/>
  <c r="M43" i="1" s="1"/>
  <c r="M14" i="1"/>
  <c r="M37" i="1" s="1"/>
  <c r="M16" i="1"/>
  <c r="M39" i="1" s="1"/>
  <c r="M7" i="1"/>
  <c r="M30" i="1" s="1"/>
  <c r="M13" i="1"/>
  <c r="M36" i="1" s="1"/>
  <c r="M17" i="1"/>
  <c r="M40" i="1" s="1"/>
  <c r="M23" i="1"/>
  <c r="M46" i="1" s="1"/>
  <c r="M11" i="1"/>
  <c r="M34" i="1" s="1"/>
  <c r="M8" i="1"/>
  <c r="M31" i="1" s="1"/>
  <c r="M21" i="1"/>
  <c r="M44" i="1" s="1"/>
  <c r="M15" i="1"/>
  <c r="M38" i="1" s="1"/>
  <c r="M10" i="1"/>
  <c r="M33" i="1" s="1"/>
  <c r="M22" i="1"/>
  <c r="M45" i="1" s="1"/>
  <c r="V32" i="1"/>
  <c r="V36" i="1" s="1"/>
  <c r="M9" i="1"/>
  <c r="M32" i="1" s="1"/>
  <c r="M18" i="1"/>
  <c r="M41" i="1" s="1"/>
  <c r="M12" i="1"/>
  <c r="M35" i="1" s="1"/>
  <c r="M19" i="1"/>
  <c r="M42" i="1" s="1"/>
  <c r="N7" i="1"/>
  <c r="N30" i="1" s="1"/>
  <c r="W32" i="1"/>
  <c r="W36" i="1" s="1"/>
  <c r="N21" i="1"/>
  <c r="N44" i="1" s="1"/>
  <c r="N22" i="1"/>
  <c r="N45" i="1" s="1"/>
  <c r="N8" i="1"/>
  <c r="N31" i="1" s="1"/>
  <c r="N12" i="1"/>
  <c r="N35" i="1" s="1"/>
  <c r="N17" i="1"/>
  <c r="N40" i="1" s="1"/>
  <c r="N11" i="1"/>
  <c r="N34" i="1" s="1"/>
  <c r="N13" i="1"/>
  <c r="N36" i="1" s="1"/>
  <c r="N20" i="1"/>
  <c r="N43" i="1" s="1"/>
  <c r="N9" i="1"/>
  <c r="N32" i="1" s="1"/>
  <c r="N15" i="1"/>
  <c r="N38" i="1" s="1"/>
  <c r="N23" i="1"/>
  <c r="N46" i="1" s="1"/>
  <c r="N14" i="1"/>
  <c r="N37" i="1" s="1"/>
  <c r="N19" i="1"/>
  <c r="N42" i="1" s="1"/>
  <c r="N16" i="1"/>
  <c r="N39" i="1" s="1"/>
  <c r="N18" i="1"/>
  <c r="N41" i="1" s="1"/>
  <c r="N10" i="1"/>
  <c r="N33" i="1" s="1"/>
  <c r="I46" i="1" l="1"/>
  <c r="L23" i="1"/>
  <c r="L46" i="1" s="1"/>
  <c r="J23" i="1"/>
  <c r="J46" i="1" s="1"/>
  <c r="R53" i="1"/>
  <c r="R69" i="1" s="1"/>
  <c r="V37" i="1"/>
  <c r="P19" i="2" s="1"/>
  <c r="R59" i="1"/>
  <c r="R75" i="1" s="1"/>
  <c r="W37" i="1"/>
  <c r="Q19" i="2" s="1"/>
  <c r="X59" i="1"/>
  <c r="X75" i="1" s="1"/>
  <c r="P20" i="2" l="1"/>
  <c r="P17" i="2" s="1"/>
  <c r="P22" i="2"/>
  <c r="Q20" i="2"/>
  <c r="Q22" i="2"/>
  <c r="Q21" i="2"/>
  <c r="Q17" i="2"/>
  <c r="R54" i="1"/>
  <c r="R70" i="1" s="1"/>
  <c r="U54" i="1"/>
  <c r="U70" i="1" s="1"/>
  <c r="X53" i="1"/>
  <c r="X69" i="1" s="1"/>
  <c r="R60" i="1"/>
  <c r="R76" i="1" s="1"/>
  <c r="P21" i="2" l="1"/>
  <c r="X54" i="1"/>
  <c r="X70" i="1" s="1"/>
  <c r="V53" i="1"/>
  <c r="Y53" i="1" s="1"/>
  <c r="Y69" i="1" s="1"/>
  <c r="V54" i="1"/>
  <c r="Y54" i="1" s="1"/>
  <c r="Y70" i="1" s="1"/>
  <c r="X60" i="1"/>
  <c r="X76" i="1" s="1"/>
  <c r="S54" i="1"/>
  <c r="S70" i="1" s="1"/>
  <c r="S60" i="1"/>
  <c r="U60" i="1" s="1"/>
  <c r="U76" i="1" s="1"/>
  <c r="V69" i="1" l="1"/>
  <c r="V70" i="1"/>
  <c r="S76" i="1"/>
  <c r="V59" i="1"/>
  <c r="V60" i="1"/>
  <c r="Y60" i="1" s="1"/>
  <c r="Y76" i="1" s="1"/>
  <c r="Y59" i="1" l="1"/>
  <c r="Y75" i="1" s="1"/>
  <c r="V75" i="1"/>
  <c r="V76" i="1"/>
</calcChain>
</file>

<file path=xl/sharedStrings.xml><?xml version="1.0" encoding="utf-8"?>
<sst xmlns="http://schemas.openxmlformats.org/spreadsheetml/2006/main" count="91" uniqueCount="44">
  <si>
    <t>gap</t>
  </si>
  <si>
    <t>base</t>
  </si>
  <si>
    <t>alt(i)</t>
  </si>
  <si>
    <t>alt(ii)</t>
  </si>
  <si>
    <t>Autonomous demand shock</t>
  </si>
  <si>
    <r>
      <t>aut</t>
    </r>
    <r>
      <rPr>
        <vertAlign val="subscript"/>
        <sz val="11"/>
        <color theme="1"/>
        <rFont val="Calibri"/>
        <family val="2"/>
        <scheme val="minor"/>
      </rPr>
      <t>AD</t>
    </r>
  </si>
  <si>
    <t>"One off" tax policy</t>
  </si>
  <si>
    <r>
      <t>t</t>
    </r>
    <r>
      <rPr>
        <vertAlign val="superscript"/>
        <sz val="11"/>
        <color theme="1"/>
        <rFont val="Calibri"/>
        <family val="2"/>
        <scheme val="minor"/>
      </rPr>
      <t>NS</t>
    </r>
  </si>
  <si>
    <t>Real Interest Rate</t>
  </si>
  <si>
    <t>r</t>
  </si>
  <si>
    <t>Numerator</t>
  </si>
  <si>
    <t>Denominator</t>
  </si>
  <si>
    <t>Equilibrium output gap</t>
  </si>
  <si>
    <r>
      <t>gap</t>
    </r>
    <r>
      <rPr>
        <vertAlign val="superscript"/>
        <sz val="11"/>
        <color rgb="FFC00000"/>
        <rFont val="Calibri"/>
        <family val="2"/>
        <scheme val="minor"/>
      </rPr>
      <t>eq</t>
    </r>
  </si>
  <si>
    <t>Propensity to consume out of gap</t>
  </si>
  <si>
    <t>Tax rate</t>
  </si>
  <si>
    <t>Propensity to import out of gap</t>
  </si>
  <si>
    <t>Consumption response to interest rate</t>
  </si>
  <si>
    <t>Investment response to interest rate</t>
  </si>
  <si>
    <t>Natural rate of interest</t>
  </si>
  <si>
    <r>
      <t>r</t>
    </r>
    <r>
      <rPr>
        <vertAlign val="superscript"/>
        <sz val="11"/>
        <color theme="1"/>
        <rFont val="Calibri"/>
        <family val="2"/>
        <scheme val="minor"/>
      </rPr>
      <t>NAT</t>
    </r>
  </si>
  <si>
    <t>Denominator of multiplier</t>
  </si>
  <si>
    <t>x</t>
  </si>
  <si>
    <t>y</t>
  </si>
  <si>
    <t>inc</t>
  </si>
  <si>
    <t>Output</t>
  </si>
  <si>
    <t>Baseline GDP</t>
  </si>
  <si>
    <t>Baseline GDP US</t>
  </si>
  <si>
    <t>Marginal propensity to consume</t>
  </si>
  <si>
    <t>Government spending</t>
  </si>
  <si>
    <t>Tax Revenue</t>
  </si>
  <si>
    <t>In billions of dollars</t>
  </si>
  <si>
    <t>Equilibrium output billion dollars</t>
  </si>
  <si>
    <t>Deficit (spending - revenue)</t>
  </si>
  <si>
    <t xml:space="preserve">  Change realtive to baseline</t>
  </si>
  <si>
    <t xml:space="preserve">  Percent change relative to baseline</t>
  </si>
  <si>
    <t>Spending multiplier</t>
  </si>
  <si>
    <t>Tax cut multiplier</t>
  </si>
  <si>
    <t xml:space="preserve">   Dollar Change in GDP relative to baseline</t>
  </si>
  <si>
    <t>&lt;--- Average GDP 2019 - 2028 -- from CBO</t>
  </si>
  <si>
    <t>GDP (Average 2019 - 2028 from CBO)</t>
  </si>
  <si>
    <t>Average for 2019 - 2018 from CBO Baseline</t>
  </si>
  <si>
    <t xml:space="preserve">&lt;--- Calculate this number </t>
  </si>
  <si>
    <t>&lt;--- Put your number here (you may change the assumption)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</si>
</sst>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%"/>
    <numFmt numFmtId="165" formatCode="0.000%"/>
    <numFmt numFmtId="166" formatCode="0.000"/>
    <numFmt numFmtId="167" formatCode="0.0000%"/>
  </numFmts>
  <fonts count="7" x14ac:knownFonts="1">
    <font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vertAlign val="superscript"/>
      <sz val="11"/>
      <color rgb="FFC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ck">
        <color rgb="FFC00000"/>
      </left>
      <right/>
      <top style="thick">
        <color rgb="FFC00000"/>
      </top>
      <bottom style="thick">
        <color rgb="FFC00000"/>
      </bottom>
      <diagonal/>
    </border>
    <border>
      <left/>
      <right/>
      <top style="thick">
        <color rgb="FFC00000"/>
      </top>
      <bottom style="thick">
        <color rgb="FFC00000"/>
      </bottom>
      <diagonal/>
    </border>
    <border>
      <left/>
      <right style="thick">
        <color rgb="FFC00000"/>
      </right>
      <top style="thick">
        <color rgb="FFC00000"/>
      </top>
      <bottom style="thick">
        <color rgb="FFC0000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>
      <alignment horizontal="center"/>
    </xf>
    <xf numFmtId="10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3" fillId="0" borderId="0" xfId="0" applyFont="1"/>
    <xf numFmtId="10" fontId="0" fillId="0" borderId="1" xfId="0" applyNumberFormat="1" applyBorder="1"/>
    <xf numFmtId="10" fontId="0" fillId="0" borderId="2" xfId="0" applyNumberFormat="1" applyBorder="1"/>
    <xf numFmtId="10" fontId="0" fillId="0" borderId="3" xfId="0" applyNumberFormat="1" applyBorder="1"/>
    <xf numFmtId="2" fontId="0" fillId="0" borderId="0" xfId="0" applyNumberFormat="1"/>
    <xf numFmtId="0" fontId="0" fillId="0" borderId="0" xfId="0" applyAlignment="1">
      <alignment horizontal="left"/>
    </xf>
    <xf numFmtId="166" fontId="0" fillId="0" borderId="0" xfId="0" applyNumberFormat="1"/>
    <xf numFmtId="2" fontId="0" fillId="0" borderId="0" xfId="0" applyNumberFormat="1" applyAlignment="1">
      <alignment horizontal="left" vertical="top"/>
    </xf>
    <xf numFmtId="1" fontId="0" fillId="0" borderId="0" xfId="0" applyNumberFormat="1"/>
    <xf numFmtId="9" fontId="0" fillId="0" borderId="0" xfId="0" applyNumberFormat="1"/>
    <xf numFmtId="1" fontId="0" fillId="0" borderId="0" xfId="0" applyNumberFormat="1" applyAlignment="1">
      <alignment horizontal="center" vertical="top"/>
    </xf>
    <xf numFmtId="167" fontId="0" fillId="0" borderId="0" xfId="0" applyNumberFormat="1"/>
    <xf numFmtId="1" fontId="0" fillId="0" borderId="0" xfId="0" applyNumberFormat="1" applyAlignment="1">
      <alignment horizontal="center"/>
    </xf>
    <xf numFmtId="164" fontId="0" fillId="0" borderId="0" xfId="1" applyNumberFormat="1" applyFont="1" applyAlignment="1">
      <alignment horizontal="center"/>
    </xf>
    <xf numFmtId="1" fontId="6" fillId="2" borderId="0" xfId="0" applyNumberFormat="1" applyFont="1" applyFill="1" applyAlignment="1">
      <alignment horizontal="center" vertical="top"/>
    </xf>
    <xf numFmtId="1" fontId="6" fillId="2" borderId="0" xfId="0" applyNumberFormat="1" applyFont="1" applyFill="1" applyAlignment="1">
      <alignment horizontal="right"/>
    </xf>
    <xf numFmtId="2" fontId="6" fillId="2" borderId="0" xfId="0" applyNumberFormat="1" applyFont="1" applyFill="1" applyAlignment="1">
      <alignment horizontal="right"/>
    </xf>
    <xf numFmtId="0" fontId="6" fillId="0" borderId="0" xfId="0" applyFont="1"/>
    <xf numFmtId="0" fontId="0" fillId="3" borderId="0" xfId="0" applyFill="1"/>
    <xf numFmtId="1" fontId="0" fillId="3" borderId="0" xfId="0" applyNumberFormat="1" applyFill="1"/>
    <xf numFmtId="0" fontId="0" fillId="0" borderId="0" xfId="0" applyFill="1"/>
    <xf numFmtId="1" fontId="0" fillId="0" borderId="0" xfId="0" applyNumberFormat="1" applyFill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200" b="0"/>
              <a:t>Multiplier</a:t>
            </a:r>
            <a:r>
              <a:rPr lang="en-US" sz="1200" b="0" baseline="0"/>
              <a:t> Analysis:</a:t>
            </a:r>
          </a:p>
          <a:p>
            <a:pPr>
              <a:defRPr sz="1000" b="0"/>
            </a:pPr>
            <a:r>
              <a:rPr lang="en-US" sz="1000" b="0" baseline="0"/>
              <a:t>Effect of fiscal policy on aggregate demand and output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4039577991139"/>
          <c:y val="0.15248991741885923"/>
          <c:w val="0.79664631968397304"/>
          <c:h val="0.72451539594136094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CALCULATION'!$J$30:$J$46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D8E-4647-A078-7FC0A25E4E10}"/>
            </c:ext>
          </c:extLst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CALCULATION'!$L$30:$L$46</c:f>
              <c:numCache>
                <c:formatCode>General</c:formatCode>
                <c:ptCount val="17"/>
                <c:pt idx="0">
                  <c:v>19461.12</c:v>
                </c:pt>
                <c:pt idx="1">
                  <c:v>19404.105</c:v>
                </c:pt>
                <c:pt idx="2">
                  <c:v>19347.09</c:v>
                </c:pt>
                <c:pt idx="3">
                  <c:v>19290.074999999997</c:v>
                </c:pt>
                <c:pt idx="4">
                  <c:v>19233.060000000001</c:v>
                </c:pt>
                <c:pt idx="5">
                  <c:v>19176.044999999998</c:v>
                </c:pt>
                <c:pt idx="6">
                  <c:v>19119.03</c:v>
                </c:pt>
                <c:pt idx="7">
                  <c:v>19062.014999999999</c:v>
                </c:pt>
                <c:pt idx="8">
                  <c:v>19005</c:v>
                </c:pt>
                <c:pt idx="9">
                  <c:v>18947.985000000001</c:v>
                </c:pt>
                <c:pt idx="10">
                  <c:v>18890.97</c:v>
                </c:pt>
                <c:pt idx="11">
                  <c:v>18833.954999999998</c:v>
                </c:pt>
                <c:pt idx="12">
                  <c:v>18776.939999999999</c:v>
                </c:pt>
                <c:pt idx="13">
                  <c:v>18719.924999999999</c:v>
                </c:pt>
                <c:pt idx="14">
                  <c:v>18662.91</c:v>
                </c:pt>
                <c:pt idx="15">
                  <c:v>18605.895</c:v>
                </c:pt>
                <c:pt idx="16">
                  <c:v>18548.88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D8E-4647-A078-7FC0A25E4E10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CALCULATION'!$R$64:$R$65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CALCULATION'!$S$64:$S$65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D8E-4647-A078-7FC0A25E4E10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CALCULATION'!$U$64:$U$65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xVal>
          <c:yVal>
            <c:numRef>
              <c:f>'DETAIL OF CALCULATION'!$V$64:$V$65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D8E-4647-A078-7FC0A25E4E10}"/>
            </c:ext>
          </c:extLst>
        </c:ser>
        <c:ser>
          <c:idx val="4"/>
          <c:order val="4"/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CALCULATION'!$M$30:$M$46</c:f>
              <c:numCache>
                <c:formatCode>General</c:formatCode>
                <c:ptCount val="17"/>
                <c:pt idx="0">
                  <c:v>19461.12</c:v>
                </c:pt>
                <c:pt idx="1">
                  <c:v>19404.105</c:v>
                </c:pt>
                <c:pt idx="2">
                  <c:v>19347.09</c:v>
                </c:pt>
                <c:pt idx="3">
                  <c:v>19290.074999999997</c:v>
                </c:pt>
                <c:pt idx="4">
                  <c:v>19233.060000000001</c:v>
                </c:pt>
                <c:pt idx="5">
                  <c:v>19176.044999999998</c:v>
                </c:pt>
                <c:pt idx="6">
                  <c:v>19119.03</c:v>
                </c:pt>
                <c:pt idx="7">
                  <c:v>19062.014999999999</c:v>
                </c:pt>
                <c:pt idx="8">
                  <c:v>19005</c:v>
                </c:pt>
                <c:pt idx="9">
                  <c:v>18947.985000000001</c:v>
                </c:pt>
                <c:pt idx="10">
                  <c:v>18890.97</c:v>
                </c:pt>
                <c:pt idx="11">
                  <c:v>18833.954999999998</c:v>
                </c:pt>
                <c:pt idx="12">
                  <c:v>18776.939999999999</c:v>
                </c:pt>
                <c:pt idx="13">
                  <c:v>18719.924999999999</c:v>
                </c:pt>
                <c:pt idx="14">
                  <c:v>18662.91</c:v>
                </c:pt>
                <c:pt idx="15">
                  <c:v>18605.895</c:v>
                </c:pt>
                <c:pt idx="16">
                  <c:v>18548.88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FD8E-4647-A078-7FC0A25E4E10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CALCULATION'!$R$69:$R$70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CALCULATION'!$S$69:$S$70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FD8E-4647-A078-7FC0A25E4E10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CALCULATION'!$U$69:$U$70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xVal>
          <c:yVal>
            <c:numRef>
              <c:f>'DETAIL OF CALCULATION'!$V$69:$V$70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FD8E-4647-A078-7FC0A25E4E10}"/>
            </c:ext>
          </c:extLst>
        </c:ser>
        <c:ser>
          <c:idx val="7"/>
          <c:order val="7"/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CALCULATION'!$N$30:$N$46</c:f>
              <c:numCache>
                <c:formatCode>General</c:formatCode>
                <c:ptCount val="17"/>
                <c:pt idx="0">
                  <c:v>19461.12</c:v>
                </c:pt>
                <c:pt idx="1">
                  <c:v>19404.105</c:v>
                </c:pt>
                <c:pt idx="2">
                  <c:v>19347.09</c:v>
                </c:pt>
                <c:pt idx="3">
                  <c:v>19290.074999999997</c:v>
                </c:pt>
                <c:pt idx="4">
                  <c:v>19233.060000000001</c:v>
                </c:pt>
                <c:pt idx="5">
                  <c:v>19176.044999999998</c:v>
                </c:pt>
                <c:pt idx="6">
                  <c:v>19119.03</c:v>
                </c:pt>
                <c:pt idx="7">
                  <c:v>19062.014999999999</c:v>
                </c:pt>
                <c:pt idx="8">
                  <c:v>19005</c:v>
                </c:pt>
                <c:pt idx="9">
                  <c:v>18947.985000000001</c:v>
                </c:pt>
                <c:pt idx="10">
                  <c:v>18890.97</c:v>
                </c:pt>
                <c:pt idx="11">
                  <c:v>18833.954999999998</c:v>
                </c:pt>
                <c:pt idx="12">
                  <c:v>18776.939999999999</c:v>
                </c:pt>
                <c:pt idx="13">
                  <c:v>18719.924999999999</c:v>
                </c:pt>
                <c:pt idx="14">
                  <c:v>18662.91</c:v>
                </c:pt>
                <c:pt idx="15">
                  <c:v>18605.895</c:v>
                </c:pt>
                <c:pt idx="16">
                  <c:v>18548.88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FD8E-4647-A078-7FC0A25E4E10}"/>
            </c:ext>
          </c:extLst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CALCULATION'!$R$75:$R$76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CALCULATION'!$S$75:$S$76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FD8E-4647-A078-7FC0A25E4E10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CALCULATION'!$U$75:$U$76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xVal>
          <c:yVal>
            <c:numRef>
              <c:f>'DETAIL OF CALCULATION'!$V$75:$V$76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FD8E-4647-A078-7FC0A25E4E10}"/>
            </c:ext>
          </c:extLst>
        </c:ser>
        <c:ser>
          <c:idx val="10"/>
          <c:order val="10"/>
          <c:tx>
            <c:strRef>
              <c:f>'DETAIL OF CALCULATION'!$R$46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CALCULATION'!$X$64:$X$65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CALCULATION'!$Y$64:$Y$65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FD8E-4647-A078-7FC0A25E4E10}"/>
            </c:ext>
          </c:extLst>
        </c:ser>
        <c:ser>
          <c:idx val="11"/>
          <c:order val="11"/>
          <c:tx>
            <c:strRef>
              <c:f>'DETAIL OF CALCULATION'!$R$51</c:f>
              <c:strCache>
                <c:ptCount val="1"/>
                <c:pt idx="0">
                  <c:v>alt(i)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'DETAIL OF CALCULATION'!$X$69:$X$70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CALCULATION'!$Y$69:$Y$70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FD8E-4647-A078-7FC0A25E4E10}"/>
            </c:ext>
          </c:extLst>
        </c:ser>
        <c:ser>
          <c:idx val="12"/>
          <c:order val="12"/>
          <c:tx>
            <c:strRef>
              <c:f>'DETAIL OF CALCULATION'!$R$57</c:f>
              <c:strCache>
                <c:ptCount val="1"/>
                <c:pt idx="0">
                  <c:v>alt(ii)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CALCULATION'!$X$75:$X$76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CALCULATION'!$Y$75:$Y$76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FD8E-4647-A078-7FC0A25E4E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56392"/>
        <c:axId val="464255608"/>
      </c:scatterChart>
      <c:valAx>
        <c:axId val="464256392"/>
        <c:scaling>
          <c:orientation val="minMax"/>
          <c:max val="19500"/>
          <c:min val="185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GDP -- Billion</a:t>
                </a:r>
                <a:r>
                  <a:rPr lang="en-US" b="0" baseline="0"/>
                  <a:t> US dollars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070359311024072"/>
              <c:y val="0.9341258562191920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5608"/>
        <c:crossesAt val="-4.0000000000000008E-2"/>
        <c:crossBetween val="midCat"/>
      </c:valAx>
      <c:valAx>
        <c:axId val="464255608"/>
        <c:scaling>
          <c:orientation val="minMax"/>
          <c:max val="19500"/>
          <c:min val="185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Aggregate demand -- Billion US Dollars</a:t>
                </a:r>
              </a:p>
            </c:rich>
          </c:tx>
          <c:layout>
            <c:manualLayout>
              <c:xMode val="edge"/>
              <c:yMode val="edge"/>
              <c:x val="5.4163845633039944E-3"/>
              <c:y val="0.180945201971704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6392"/>
        <c:crossesAt val="-4.0000000000000008E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200" b="0"/>
              <a:t>Multiplier</a:t>
            </a:r>
            <a:r>
              <a:rPr lang="en-US" sz="1200" b="0" baseline="0"/>
              <a:t> Analysis:</a:t>
            </a:r>
          </a:p>
          <a:p>
            <a:pPr>
              <a:defRPr sz="1000" b="0"/>
            </a:pPr>
            <a:r>
              <a:rPr lang="en-US" sz="1000" b="0" baseline="0"/>
              <a:t>Effect of autnomous shocks to aggregate demand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4039577991139"/>
          <c:y val="0.15248991741885923"/>
          <c:w val="0.79664631968397304"/>
          <c:h val="0.7245153959413609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CALCULATION'!$J$7:$J$23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8949-4F1D-8E42-03E52F1EF785}"/>
            </c:ext>
          </c:extLst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CALCULATION'!$L$7:$L$23</c:f>
              <c:numCache>
                <c:formatCode>0.00%</c:formatCode>
                <c:ptCount val="17"/>
                <c:pt idx="0">
                  <c:v>2.4E-2</c:v>
                </c:pt>
                <c:pt idx="1">
                  <c:v>2.1000000000000001E-2</c:v>
                </c:pt>
                <c:pt idx="2">
                  <c:v>1.8000000000000002E-2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8.9999999999999993E-3</c:v>
                </c:pt>
                <c:pt idx="6">
                  <c:v>6.0000000000000001E-3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-3.0000000000000001E-3</c:v>
                </c:pt>
                <c:pt idx="10">
                  <c:v>-6.0000000000000001E-3</c:v>
                </c:pt>
                <c:pt idx="11">
                  <c:v>-8.9999999999999993E-3</c:v>
                </c:pt>
                <c:pt idx="12">
                  <c:v>-1.2E-2</c:v>
                </c:pt>
                <c:pt idx="13">
                  <c:v>-1.4999999999999999E-2</c:v>
                </c:pt>
                <c:pt idx="14">
                  <c:v>-1.8000000000000002E-2</c:v>
                </c:pt>
                <c:pt idx="15">
                  <c:v>-2.1000000000000001E-2</c:v>
                </c:pt>
                <c:pt idx="16">
                  <c:v>-2.4E-2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8949-4F1D-8E42-03E52F1EF785}"/>
            </c:ext>
          </c:extLst>
        </c:ser>
        <c:ser>
          <c:idx val="2"/>
          <c:order val="2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CALCULATION'!$R$48:$R$49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CALCULATION'!$S$48:$S$49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8949-4F1D-8E42-03E52F1EF785}"/>
            </c:ext>
          </c:extLst>
        </c:ser>
        <c:ser>
          <c:idx val="3"/>
          <c:order val="3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CALCULATION'!$U$48:$U$49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'DETAIL OF CALCULATION'!$V$48:$V$49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8949-4F1D-8E42-03E52F1EF785}"/>
            </c:ext>
          </c:extLst>
        </c:ser>
        <c:ser>
          <c:idx val="4"/>
          <c:order val="4"/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CALCULATION'!$M$7:$M$23</c:f>
              <c:numCache>
                <c:formatCode>0.00%</c:formatCode>
                <c:ptCount val="17"/>
                <c:pt idx="0">
                  <c:v>2.4E-2</c:v>
                </c:pt>
                <c:pt idx="1">
                  <c:v>2.1000000000000001E-2</c:v>
                </c:pt>
                <c:pt idx="2">
                  <c:v>1.8000000000000002E-2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8.9999999999999993E-3</c:v>
                </c:pt>
                <c:pt idx="6">
                  <c:v>6.0000000000000001E-3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-3.0000000000000001E-3</c:v>
                </c:pt>
                <c:pt idx="10">
                  <c:v>-6.0000000000000001E-3</c:v>
                </c:pt>
                <c:pt idx="11">
                  <c:v>-8.9999999999999993E-3</c:v>
                </c:pt>
                <c:pt idx="12">
                  <c:v>-1.2E-2</c:v>
                </c:pt>
                <c:pt idx="13">
                  <c:v>-1.4999999999999999E-2</c:v>
                </c:pt>
                <c:pt idx="14">
                  <c:v>-1.8000000000000002E-2</c:v>
                </c:pt>
                <c:pt idx="15">
                  <c:v>-2.1000000000000001E-2</c:v>
                </c:pt>
                <c:pt idx="16">
                  <c:v>-2.4E-2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8949-4F1D-8E42-03E52F1EF785}"/>
            </c:ext>
          </c:extLst>
        </c:ser>
        <c:ser>
          <c:idx val="5"/>
          <c:order val="5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CALCULATION'!$R$53:$R$54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CALCULATION'!$S$53:$S$54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8949-4F1D-8E42-03E52F1EF785}"/>
            </c:ext>
          </c:extLst>
        </c:ser>
        <c:ser>
          <c:idx val="6"/>
          <c:order val="6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CALCULATION'!$U$53:$U$54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'DETAIL OF CALCULATION'!$V$53:$V$54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8949-4F1D-8E42-03E52F1EF785}"/>
            </c:ext>
          </c:extLst>
        </c:ser>
        <c:ser>
          <c:idx val="7"/>
          <c:order val="7"/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CALCULATION'!$N$7:$N$23</c:f>
              <c:numCache>
                <c:formatCode>0.00%</c:formatCode>
                <c:ptCount val="17"/>
                <c:pt idx="0">
                  <c:v>2.4E-2</c:v>
                </c:pt>
                <c:pt idx="1">
                  <c:v>2.1000000000000001E-2</c:v>
                </c:pt>
                <c:pt idx="2">
                  <c:v>1.8000000000000002E-2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8.9999999999999993E-3</c:v>
                </c:pt>
                <c:pt idx="6">
                  <c:v>6.0000000000000001E-3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-3.0000000000000001E-3</c:v>
                </c:pt>
                <c:pt idx="10">
                  <c:v>-6.0000000000000001E-3</c:v>
                </c:pt>
                <c:pt idx="11">
                  <c:v>-8.9999999999999993E-3</c:v>
                </c:pt>
                <c:pt idx="12">
                  <c:v>-1.2E-2</c:v>
                </c:pt>
                <c:pt idx="13">
                  <c:v>-1.4999999999999999E-2</c:v>
                </c:pt>
                <c:pt idx="14">
                  <c:v>-1.8000000000000002E-2</c:v>
                </c:pt>
                <c:pt idx="15">
                  <c:v>-2.1000000000000001E-2</c:v>
                </c:pt>
                <c:pt idx="16">
                  <c:v>-2.4E-2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8949-4F1D-8E42-03E52F1EF785}"/>
            </c:ext>
          </c:extLst>
        </c:ser>
        <c:ser>
          <c:idx val="8"/>
          <c:order val="8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CALCULATION'!$R$59:$R$60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CALCULATION'!$S$59:$S$60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8949-4F1D-8E42-03E52F1EF785}"/>
            </c:ext>
          </c:extLst>
        </c:ser>
        <c:ser>
          <c:idx val="9"/>
          <c:order val="9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CALCULATION'!$U$59:$U$60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'DETAIL OF CALCULATION'!$V$59:$V$60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8949-4F1D-8E42-03E52F1EF785}"/>
            </c:ext>
          </c:extLst>
        </c:ser>
        <c:ser>
          <c:idx val="10"/>
          <c:order val="10"/>
          <c:tx>
            <c:strRef>
              <c:f>'DETAIL OF CALCULATION'!$R$46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949-4F1D-8E42-03E52F1EF785}"/>
                </c:ext>
              </c:extLst>
            </c:dLbl>
            <c:dLbl>
              <c:idx val="1"/>
              <c:layout>
                <c:manualLayout>
                  <c:x val="-1.0832769126607989E-2"/>
                  <c:y val="1.62601626016260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49-4F1D-8E42-03E52F1EF7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CALCULATION'!$X$48:$X$49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CALCULATION'!$Y$48:$Y$49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8949-4F1D-8E42-03E52F1EF785}"/>
            </c:ext>
          </c:extLst>
        </c:ser>
        <c:ser>
          <c:idx val="11"/>
          <c:order val="11"/>
          <c:tx>
            <c:strRef>
              <c:f>'DETAIL OF CALCULATION'!$R$51</c:f>
              <c:strCache>
                <c:ptCount val="1"/>
                <c:pt idx="0">
                  <c:v>alt(i)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49-4F1D-8E42-03E52F1EF785}"/>
                </c:ext>
              </c:extLst>
            </c:dLbl>
            <c:dLbl>
              <c:idx val="1"/>
              <c:layout>
                <c:manualLayout>
                  <c:x val="-2.1665538253215978E-2"/>
                  <c:y val="2.032520325203244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8949-4F1D-8E42-03E52F1EF7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CALCULATION'!$X$53:$X$54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CALCULATION'!$Y$53:$Y$54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8949-4F1D-8E42-03E52F1EF785}"/>
            </c:ext>
          </c:extLst>
        </c:ser>
        <c:ser>
          <c:idx val="12"/>
          <c:order val="12"/>
          <c:tx>
            <c:strRef>
              <c:f>'DETAIL OF CALCULATION'!$R$57</c:f>
              <c:strCache>
                <c:ptCount val="1"/>
                <c:pt idx="0">
                  <c:v>alt(ii)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1.6249153689911984E-2"/>
                  <c:y val="8.13008130081300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8949-4F1D-8E42-03E52F1EF78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8949-4F1D-8E42-03E52F1EF785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CALCULATION'!$X$59:$X$60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CALCULATION'!$Y$59:$Y$60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8949-4F1D-8E42-03E52F1EF7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56392"/>
        <c:axId val="464255608"/>
      </c:scatterChart>
      <c:valAx>
        <c:axId val="464256392"/>
        <c:scaling>
          <c:orientation val="minMax"/>
          <c:max val="4.0000000000000008E-2"/>
          <c:min val="-4.0000000000000008E-2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Output gap (percent of Y</a:t>
                </a:r>
                <a:r>
                  <a:rPr lang="en-US" b="0" baseline="30000"/>
                  <a:t>P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0.37240117497161196"/>
              <c:y val="0.93819089686959867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5608"/>
        <c:crossesAt val="-4.0000000000000008E-2"/>
        <c:crossBetween val="midCat"/>
      </c:valAx>
      <c:valAx>
        <c:axId val="464255608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Aggregate demand -- non-structural components </a:t>
                </a:r>
              </a:p>
              <a:p>
                <a:pPr>
                  <a:defRPr sz="800" b="0"/>
                </a:pPr>
                <a:r>
                  <a:rPr lang="en-US" sz="800" b="0"/>
                  <a:t>(percent of Y</a:t>
                </a:r>
                <a:r>
                  <a:rPr lang="en-US" sz="800" b="0" baseline="30000"/>
                  <a:t>P</a:t>
                </a:r>
                <a:r>
                  <a:rPr lang="en-US" sz="800" b="0"/>
                  <a:t>)</a:t>
                </a:r>
              </a:p>
            </c:rich>
          </c:tx>
          <c:layout>
            <c:manualLayout>
              <c:xMode val="edge"/>
              <c:yMode val="edge"/>
              <c:x val="5.4163845633039944E-3"/>
              <c:y val="0.18094520197170474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6392"/>
        <c:crossesAt val="-4.0000000000000008E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200" b="0"/>
              <a:t>Multiplier</a:t>
            </a:r>
            <a:r>
              <a:rPr lang="en-US" sz="1200" b="0" baseline="0"/>
              <a:t> Analysis:</a:t>
            </a:r>
          </a:p>
          <a:p>
            <a:pPr>
              <a:defRPr sz="1000" b="0"/>
            </a:pPr>
            <a:r>
              <a:rPr lang="en-US" sz="1000" b="0" baseline="0"/>
              <a:t>Effect of fiscal policy on aggregate demand and output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4039577991139"/>
          <c:y val="0.15248991741885923"/>
          <c:w val="0.79664631968397304"/>
          <c:h val="0.72451539594136094"/>
        </c:manualLayout>
      </c:layout>
      <c:scatterChart>
        <c:scatterStyle val="smoothMarker"/>
        <c:varyColors val="0"/>
        <c:ser>
          <c:idx val="0"/>
          <c:order val="0"/>
          <c:spPr>
            <a:ln w="952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CALCULATION'!$J$30:$J$46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BC7-4FDA-A709-360C65CDBEFC}"/>
            </c:ext>
          </c:extLst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CALCULATION'!$L$30:$L$46</c:f>
              <c:numCache>
                <c:formatCode>General</c:formatCode>
                <c:ptCount val="17"/>
                <c:pt idx="0">
                  <c:v>19461.12</c:v>
                </c:pt>
                <c:pt idx="1">
                  <c:v>19404.105</c:v>
                </c:pt>
                <c:pt idx="2">
                  <c:v>19347.09</c:v>
                </c:pt>
                <c:pt idx="3">
                  <c:v>19290.074999999997</c:v>
                </c:pt>
                <c:pt idx="4">
                  <c:v>19233.060000000001</c:v>
                </c:pt>
                <c:pt idx="5">
                  <c:v>19176.044999999998</c:v>
                </c:pt>
                <c:pt idx="6">
                  <c:v>19119.03</c:v>
                </c:pt>
                <c:pt idx="7">
                  <c:v>19062.014999999999</c:v>
                </c:pt>
                <c:pt idx="8">
                  <c:v>19005</c:v>
                </c:pt>
                <c:pt idx="9">
                  <c:v>18947.985000000001</c:v>
                </c:pt>
                <c:pt idx="10">
                  <c:v>18890.97</c:v>
                </c:pt>
                <c:pt idx="11">
                  <c:v>18833.954999999998</c:v>
                </c:pt>
                <c:pt idx="12">
                  <c:v>18776.939999999999</c:v>
                </c:pt>
                <c:pt idx="13">
                  <c:v>18719.924999999999</c:v>
                </c:pt>
                <c:pt idx="14">
                  <c:v>18662.91</c:v>
                </c:pt>
                <c:pt idx="15">
                  <c:v>18605.895</c:v>
                </c:pt>
                <c:pt idx="16">
                  <c:v>18548.88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7BC7-4FDA-A709-360C65CDBEFC}"/>
            </c:ext>
          </c:extLst>
        </c:ser>
        <c:ser>
          <c:idx val="2"/>
          <c:order val="2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CALCULATION'!$R$64:$R$65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CALCULATION'!$S$64:$S$65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7BC7-4FDA-A709-360C65CDBEFC}"/>
            </c:ext>
          </c:extLst>
        </c:ser>
        <c:ser>
          <c:idx val="3"/>
          <c:order val="3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CALCULATION'!$U$64:$U$65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xVal>
          <c:yVal>
            <c:numRef>
              <c:f>'DETAIL OF CALCULATION'!$V$64:$V$65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7BC7-4FDA-A709-360C65CDBEFC}"/>
            </c:ext>
          </c:extLst>
        </c:ser>
        <c:ser>
          <c:idx val="4"/>
          <c:order val="4"/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CALCULATION'!$M$30:$M$46</c:f>
              <c:numCache>
                <c:formatCode>General</c:formatCode>
                <c:ptCount val="17"/>
                <c:pt idx="0">
                  <c:v>19461.12</c:v>
                </c:pt>
                <c:pt idx="1">
                  <c:v>19404.105</c:v>
                </c:pt>
                <c:pt idx="2">
                  <c:v>19347.09</c:v>
                </c:pt>
                <c:pt idx="3">
                  <c:v>19290.074999999997</c:v>
                </c:pt>
                <c:pt idx="4">
                  <c:v>19233.060000000001</c:v>
                </c:pt>
                <c:pt idx="5">
                  <c:v>19176.044999999998</c:v>
                </c:pt>
                <c:pt idx="6">
                  <c:v>19119.03</c:v>
                </c:pt>
                <c:pt idx="7">
                  <c:v>19062.014999999999</c:v>
                </c:pt>
                <c:pt idx="8">
                  <c:v>19005</c:v>
                </c:pt>
                <c:pt idx="9">
                  <c:v>18947.985000000001</c:v>
                </c:pt>
                <c:pt idx="10">
                  <c:v>18890.97</c:v>
                </c:pt>
                <c:pt idx="11">
                  <c:v>18833.954999999998</c:v>
                </c:pt>
                <c:pt idx="12">
                  <c:v>18776.939999999999</c:v>
                </c:pt>
                <c:pt idx="13">
                  <c:v>18719.924999999999</c:v>
                </c:pt>
                <c:pt idx="14">
                  <c:v>18662.91</c:v>
                </c:pt>
                <c:pt idx="15">
                  <c:v>18605.895</c:v>
                </c:pt>
                <c:pt idx="16">
                  <c:v>18548.88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7BC7-4FDA-A709-360C65CDBEFC}"/>
            </c:ext>
          </c:extLst>
        </c:ser>
        <c:ser>
          <c:idx val="5"/>
          <c:order val="5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CALCULATION'!$R$69:$R$70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CALCULATION'!$S$69:$S$70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7BC7-4FDA-A709-360C65CDBEFC}"/>
            </c:ext>
          </c:extLst>
        </c:ser>
        <c:ser>
          <c:idx val="6"/>
          <c:order val="6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CALCULATION'!$U$69:$U$70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xVal>
          <c:yVal>
            <c:numRef>
              <c:f>'DETAIL OF CALCULATION'!$V$69:$V$70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7BC7-4FDA-A709-360C65CDBEFC}"/>
            </c:ext>
          </c:extLst>
        </c:ser>
        <c:ser>
          <c:idx val="7"/>
          <c:order val="7"/>
          <c:spPr>
            <a:ln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'DETAIL OF CALCULATION'!$I$30:$I$46</c:f>
              <c:numCache>
                <c:formatCode>General</c:formatCode>
                <c:ptCount val="17"/>
                <c:pt idx="0">
                  <c:v>19765.2</c:v>
                </c:pt>
                <c:pt idx="1">
                  <c:v>19670.174999999999</c:v>
                </c:pt>
                <c:pt idx="2">
                  <c:v>19575.150000000001</c:v>
                </c:pt>
                <c:pt idx="3">
                  <c:v>19480.125</c:v>
                </c:pt>
                <c:pt idx="4">
                  <c:v>19385.099999999999</c:v>
                </c:pt>
                <c:pt idx="5">
                  <c:v>19290.074999999997</c:v>
                </c:pt>
                <c:pt idx="6">
                  <c:v>19195.05</c:v>
                </c:pt>
                <c:pt idx="7">
                  <c:v>19100.024999999998</c:v>
                </c:pt>
                <c:pt idx="8">
                  <c:v>19005</c:v>
                </c:pt>
                <c:pt idx="9">
                  <c:v>18909.974999999999</c:v>
                </c:pt>
                <c:pt idx="10">
                  <c:v>18814.95</c:v>
                </c:pt>
                <c:pt idx="11">
                  <c:v>18719.924999999999</c:v>
                </c:pt>
                <c:pt idx="12">
                  <c:v>18624.900000000001</c:v>
                </c:pt>
                <c:pt idx="13">
                  <c:v>18529.875</c:v>
                </c:pt>
                <c:pt idx="14">
                  <c:v>18434.849999999999</c:v>
                </c:pt>
                <c:pt idx="15">
                  <c:v>18339.825000000001</c:v>
                </c:pt>
                <c:pt idx="16">
                  <c:v>18244.8</c:v>
                </c:pt>
              </c:numCache>
            </c:numRef>
          </c:xVal>
          <c:yVal>
            <c:numRef>
              <c:f>'DETAIL OF CALCULATION'!$N$30:$N$46</c:f>
              <c:numCache>
                <c:formatCode>General</c:formatCode>
                <c:ptCount val="17"/>
                <c:pt idx="0">
                  <c:v>19461.12</c:v>
                </c:pt>
                <c:pt idx="1">
                  <c:v>19404.105</c:v>
                </c:pt>
                <c:pt idx="2">
                  <c:v>19347.09</c:v>
                </c:pt>
                <c:pt idx="3">
                  <c:v>19290.074999999997</c:v>
                </c:pt>
                <c:pt idx="4">
                  <c:v>19233.060000000001</c:v>
                </c:pt>
                <c:pt idx="5">
                  <c:v>19176.044999999998</c:v>
                </c:pt>
                <c:pt idx="6">
                  <c:v>19119.03</c:v>
                </c:pt>
                <c:pt idx="7">
                  <c:v>19062.014999999999</c:v>
                </c:pt>
                <c:pt idx="8">
                  <c:v>19005</c:v>
                </c:pt>
                <c:pt idx="9">
                  <c:v>18947.985000000001</c:v>
                </c:pt>
                <c:pt idx="10">
                  <c:v>18890.97</c:v>
                </c:pt>
                <c:pt idx="11">
                  <c:v>18833.954999999998</c:v>
                </c:pt>
                <c:pt idx="12">
                  <c:v>18776.939999999999</c:v>
                </c:pt>
                <c:pt idx="13">
                  <c:v>18719.924999999999</c:v>
                </c:pt>
                <c:pt idx="14">
                  <c:v>18662.91</c:v>
                </c:pt>
                <c:pt idx="15">
                  <c:v>18605.895</c:v>
                </c:pt>
                <c:pt idx="16">
                  <c:v>18548.88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7BC7-4FDA-A709-360C65CDBEFC}"/>
            </c:ext>
          </c:extLst>
        </c:ser>
        <c:ser>
          <c:idx val="8"/>
          <c:order val="8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CALCULATION'!$R$75:$R$76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CALCULATION'!$S$75:$S$76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7BC7-4FDA-A709-360C65CDBEFC}"/>
            </c:ext>
          </c:extLst>
        </c:ser>
        <c:ser>
          <c:idx val="9"/>
          <c:order val="9"/>
          <c:spPr>
            <a:ln w="12700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CALCULATION'!$U$75:$U$76</c:f>
              <c:numCache>
                <c:formatCode>0</c:formatCode>
                <c:ptCount val="2"/>
                <c:pt idx="0">
                  <c:v>18244.8</c:v>
                </c:pt>
                <c:pt idx="1">
                  <c:v>19005</c:v>
                </c:pt>
              </c:numCache>
            </c:numRef>
          </c:xVal>
          <c:yVal>
            <c:numRef>
              <c:f>'DETAIL OF CALCULATION'!$V$75:$V$76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7BC7-4FDA-A709-360C65CDBEFC}"/>
            </c:ext>
          </c:extLst>
        </c:ser>
        <c:ser>
          <c:idx val="10"/>
          <c:order val="10"/>
          <c:tx>
            <c:strRef>
              <c:f>'DETAIL OF CALCULATION'!$R$46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CALCULATION'!$X$64:$X$65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CALCULATION'!$Y$64:$Y$65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7BC7-4FDA-A709-360C65CDBEFC}"/>
            </c:ext>
          </c:extLst>
        </c:ser>
        <c:ser>
          <c:idx val="11"/>
          <c:order val="11"/>
          <c:tx>
            <c:strRef>
              <c:f>'DETAIL OF CALCULATION'!$R$51</c:f>
              <c:strCache>
                <c:ptCount val="1"/>
                <c:pt idx="0">
                  <c:v>alt(i)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xVal>
            <c:numRef>
              <c:f>'DETAIL OF CALCULATION'!$X$69:$X$70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CALCULATION'!$Y$69:$Y$70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7BC7-4FDA-A709-360C65CDBEFC}"/>
            </c:ext>
          </c:extLst>
        </c:ser>
        <c:ser>
          <c:idx val="12"/>
          <c:order val="12"/>
          <c:tx>
            <c:strRef>
              <c:f>'DETAIL OF CALCULATION'!$R$57</c:f>
              <c:strCache>
                <c:ptCount val="1"/>
                <c:pt idx="0">
                  <c:v>alt(ii)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CALCULATION'!$X$75:$X$76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xVal>
          <c:yVal>
            <c:numRef>
              <c:f>'DETAIL OF CALCULATION'!$Y$75:$Y$76</c:f>
              <c:numCache>
                <c:formatCode>0</c:formatCode>
                <c:ptCount val="2"/>
                <c:pt idx="0">
                  <c:v>19005</c:v>
                </c:pt>
                <c:pt idx="1">
                  <c:v>19005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7BC7-4FDA-A709-360C65CDBE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56392"/>
        <c:axId val="464255608"/>
      </c:scatterChart>
      <c:valAx>
        <c:axId val="464256392"/>
        <c:scaling>
          <c:orientation val="minMax"/>
          <c:max val="20500"/>
          <c:min val="18900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GDP -- Billion</a:t>
                </a:r>
                <a:r>
                  <a:rPr lang="en-US" b="0" baseline="0"/>
                  <a:t> US dollars</a:t>
                </a:r>
                <a:endParaRPr lang="en-US" b="0"/>
              </a:p>
            </c:rich>
          </c:tx>
          <c:layout>
            <c:manualLayout>
              <c:xMode val="edge"/>
              <c:yMode val="edge"/>
              <c:x val="0.39070359311024072"/>
              <c:y val="0.93412585621919209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5608"/>
        <c:crossesAt val="-4.0000000000000008E-2"/>
        <c:crossBetween val="midCat"/>
      </c:valAx>
      <c:valAx>
        <c:axId val="464255608"/>
        <c:scaling>
          <c:orientation val="minMax"/>
          <c:max val="20500"/>
          <c:min val="189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Aggregate demand -- Billion US Dollars</a:t>
                </a:r>
              </a:p>
            </c:rich>
          </c:tx>
          <c:layout>
            <c:manualLayout>
              <c:xMode val="edge"/>
              <c:yMode val="edge"/>
              <c:x val="5.4163845633039944E-3"/>
              <c:y val="0.18094520197170474"/>
            </c:manualLayout>
          </c:layout>
          <c:overlay val="0"/>
        </c:title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6392"/>
        <c:crossesAt val="-4.0000000000000008E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/>
            </a:pPr>
            <a:r>
              <a:rPr lang="en-US" sz="1200" b="0"/>
              <a:t>Multiplier</a:t>
            </a:r>
            <a:r>
              <a:rPr lang="en-US" sz="1200" b="0" baseline="0"/>
              <a:t> Analysis:</a:t>
            </a:r>
          </a:p>
          <a:p>
            <a:pPr>
              <a:defRPr sz="1000" b="0"/>
            </a:pPr>
            <a:r>
              <a:rPr lang="en-US" sz="1000" b="0" baseline="0"/>
              <a:t>Effect of autnomous shocks to aggregate demand</a:t>
            </a:r>
            <a:endParaRPr lang="en-US" sz="10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944039577991139"/>
          <c:y val="0.15248991741885923"/>
          <c:w val="0.79664631968397304"/>
          <c:h val="0.72451539594136094"/>
        </c:manualLayout>
      </c:layout>
      <c:scatterChart>
        <c:scatterStyle val="smoothMarker"/>
        <c:varyColors val="0"/>
        <c:ser>
          <c:idx val="0"/>
          <c:order val="0"/>
          <c:spPr>
            <a:ln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CALCULATION'!$J$7:$J$23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D04-4E23-B660-4875DBBAF257}"/>
            </c:ext>
          </c:extLst>
        </c:ser>
        <c:ser>
          <c:idx val="1"/>
          <c:order val="1"/>
          <c:spPr>
            <a:ln>
              <a:solidFill>
                <a:srgbClr val="C00000"/>
              </a:solidFill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CALCULATION'!$L$7:$L$23</c:f>
              <c:numCache>
                <c:formatCode>0.00%</c:formatCode>
                <c:ptCount val="17"/>
                <c:pt idx="0">
                  <c:v>2.4E-2</c:v>
                </c:pt>
                <c:pt idx="1">
                  <c:v>2.1000000000000001E-2</c:v>
                </c:pt>
                <c:pt idx="2">
                  <c:v>1.8000000000000002E-2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8.9999999999999993E-3</c:v>
                </c:pt>
                <c:pt idx="6">
                  <c:v>6.0000000000000001E-3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-3.0000000000000001E-3</c:v>
                </c:pt>
                <c:pt idx="10">
                  <c:v>-6.0000000000000001E-3</c:v>
                </c:pt>
                <c:pt idx="11">
                  <c:v>-8.9999999999999993E-3</c:v>
                </c:pt>
                <c:pt idx="12">
                  <c:v>-1.2E-2</c:v>
                </c:pt>
                <c:pt idx="13">
                  <c:v>-1.4999999999999999E-2</c:v>
                </c:pt>
                <c:pt idx="14">
                  <c:v>-1.8000000000000002E-2</c:v>
                </c:pt>
                <c:pt idx="15">
                  <c:v>-2.1000000000000001E-2</c:v>
                </c:pt>
                <c:pt idx="16">
                  <c:v>-2.4E-2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D04-4E23-B660-4875DBBAF257}"/>
            </c:ext>
          </c:extLst>
        </c:ser>
        <c:ser>
          <c:idx val="2"/>
          <c:order val="2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CALCULATION'!$R$48:$R$49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CALCULATION'!$S$48:$S$49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D04-4E23-B660-4875DBBAF257}"/>
            </c:ext>
          </c:extLst>
        </c:ser>
        <c:ser>
          <c:idx val="3"/>
          <c:order val="3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CALCULATION'!$U$48:$U$49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'DETAIL OF CALCULATION'!$V$48:$V$49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D04-4E23-B660-4875DBBAF257}"/>
            </c:ext>
          </c:extLst>
        </c:ser>
        <c:ser>
          <c:idx val="4"/>
          <c:order val="4"/>
          <c:spPr>
            <a:ln w="22225">
              <a:solidFill>
                <a:srgbClr val="C00000"/>
              </a:solidFill>
              <a:prstDash val="sysDash"/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CALCULATION'!$M$7:$M$23</c:f>
              <c:numCache>
                <c:formatCode>0.00%</c:formatCode>
                <c:ptCount val="17"/>
                <c:pt idx="0">
                  <c:v>2.4E-2</c:v>
                </c:pt>
                <c:pt idx="1">
                  <c:v>2.1000000000000001E-2</c:v>
                </c:pt>
                <c:pt idx="2">
                  <c:v>1.8000000000000002E-2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8.9999999999999993E-3</c:v>
                </c:pt>
                <c:pt idx="6">
                  <c:v>6.0000000000000001E-3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-3.0000000000000001E-3</c:v>
                </c:pt>
                <c:pt idx="10">
                  <c:v>-6.0000000000000001E-3</c:v>
                </c:pt>
                <c:pt idx="11">
                  <c:v>-8.9999999999999993E-3</c:v>
                </c:pt>
                <c:pt idx="12">
                  <c:v>-1.2E-2</c:v>
                </c:pt>
                <c:pt idx="13">
                  <c:v>-1.4999999999999999E-2</c:v>
                </c:pt>
                <c:pt idx="14">
                  <c:v>-1.8000000000000002E-2</c:v>
                </c:pt>
                <c:pt idx="15">
                  <c:v>-2.1000000000000001E-2</c:v>
                </c:pt>
                <c:pt idx="16">
                  <c:v>-2.4E-2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D04-4E23-B660-4875DBBAF257}"/>
            </c:ext>
          </c:extLst>
        </c:ser>
        <c:ser>
          <c:idx val="5"/>
          <c:order val="5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CALCULATION'!$R$53:$R$54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CALCULATION'!$S$53:$S$54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D04-4E23-B660-4875DBBAF257}"/>
            </c:ext>
          </c:extLst>
        </c:ser>
        <c:ser>
          <c:idx val="6"/>
          <c:order val="6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CALCULATION'!$U$53:$U$54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'DETAIL OF CALCULATION'!$V$53:$V$54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D04-4E23-B660-4875DBBAF257}"/>
            </c:ext>
          </c:extLst>
        </c:ser>
        <c:ser>
          <c:idx val="7"/>
          <c:order val="7"/>
          <c:spPr>
            <a:ln>
              <a:solidFill>
                <a:srgbClr val="C00000"/>
              </a:solidFill>
              <a:prstDash val="sysDot"/>
            </a:ln>
          </c:spPr>
          <c:marker>
            <c:symbol val="none"/>
          </c:marker>
          <c:xVal>
            <c:numRef>
              <c:f>'DETAIL OF CALCULATION'!$I$7:$I$23</c:f>
              <c:numCache>
                <c:formatCode>0.00%</c:formatCode>
                <c:ptCount val="17"/>
                <c:pt idx="0">
                  <c:v>0.04</c:v>
                </c:pt>
                <c:pt idx="1">
                  <c:v>3.5000000000000003E-2</c:v>
                </c:pt>
                <c:pt idx="2">
                  <c:v>3.0000000000000002E-2</c:v>
                </c:pt>
                <c:pt idx="3">
                  <c:v>2.5000000000000001E-2</c:v>
                </c:pt>
                <c:pt idx="4">
                  <c:v>0.02</c:v>
                </c:pt>
                <c:pt idx="5">
                  <c:v>1.4999999999999999E-2</c:v>
                </c:pt>
                <c:pt idx="6">
                  <c:v>0.01</c:v>
                </c:pt>
                <c:pt idx="7">
                  <c:v>5.0000000000000001E-3</c:v>
                </c:pt>
                <c:pt idx="8">
                  <c:v>0</c:v>
                </c:pt>
                <c:pt idx="9">
                  <c:v>-5.0000000000000001E-3</c:v>
                </c:pt>
                <c:pt idx="10">
                  <c:v>-0.01</c:v>
                </c:pt>
                <c:pt idx="11">
                  <c:v>-1.4999999999999999E-2</c:v>
                </c:pt>
                <c:pt idx="12">
                  <c:v>-0.02</c:v>
                </c:pt>
                <c:pt idx="13">
                  <c:v>-2.5000000000000001E-2</c:v>
                </c:pt>
                <c:pt idx="14">
                  <c:v>-3.0000000000000002E-2</c:v>
                </c:pt>
                <c:pt idx="15">
                  <c:v>-3.5000000000000003E-2</c:v>
                </c:pt>
                <c:pt idx="16">
                  <c:v>-0.04</c:v>
                </c:pt>
              </c:numCache>
            </c:numRef>
          </c:xVal>
          <c:yVal>
            <c:numRef>
              <c:f>'DETAIL OF CALCULATION'!$N$7:$N$23</c:f>
              <c:numCache>
                <c:formatCode>0.00%</c:formatCode>
                <c:ptCount val="17"/>
                <c:pt idx="0">
                  <c:v>2.4E-2</c:v>
                </c:pt>
                <c:pt idx="1">
                  <c:v>2.1000000000000001E-2</c:v>
                </c:pt>
                <c:pt idx="2">
                  <c:v>1.8000000000000002E-2</c:v>
                </c:pt>
                <c:pt idx="3">
                  <c:v>1.4999999999999999E-2</c:v>
                </c:pt>
                <c:pt idx="4">
                  <c:v>1.2E-2</c:v>
                </c:pt>
                <c:pt idx="5">
                  <c:v>8.9999999999999993E-3</c:v>
                </c:pt>
                <c:pt idx="6">
                  <c:v>6.0000000000000001E-3</c:v>
                </c:pt>
                <c:pt idx="7">
                  <c:v>3.0000000000000001E-3</c:v>
                </c:pt>
                <c:pt idx="8">
                  <c:v>0</c:v>
                </c:pt>
                <c:pt idx="9">
                  <c:v>-3.0000000000000001E-3</c:v>
                </c:pt>
                <c:pt idx="10">
                  <c:v>-6.0000000000000001E-3</c:v>
                </c:pt>
                <c:pt idx="11">
                  <c:v>-8.9999999999999993E-3</c:v>
                </c:pt>
                <c:pt idx="12">
                  <c:v>-1.2E-2</c:v>
                </c:pt>
                <c:pt idx="13">
                  <c:v>-1.4999999999999999E-2</c:v>
                </c:pt>
                <c:pt idx="14">
                  <c:v>-1.8000000000000002E-2</c:v>
                </c:pt>
                <c:pt idx="15">
                  <c:v>-2.1000000000000001E-2</c:v>
                </c:pt>
                <c:pt idx="16">
                  <c:v>-2.4E-2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D04-4E23-B660-4875DBBAF257}"/>
            </c:ext>
          </c:extLst>
        </c:ser>
        <c:ser>
          <c:idx val="8"/>
          <c:order val="8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CALCULATION'!$R$59:$R$60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CALCULATION'!$S$59:$S$60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D04-4E23-B660-4875DBBAF257}"/>
            </c:ext>
          </c:extLst>
        </c:ser>
        <c:ser>
          <c:idx val="9"/>
          <c:order val="9"/>
          <c:spPr>
            <a:ln w="15875">
              <a:solidFill>
                <a:schemeClr val="tx1"/>
              </a:solidFill>
              <a:prstDash val="sysDot"/>
            </a:ln>
          </c:spPr>
          <c:marker>
            <c:symbol val="none"/>
          </c:marker>
          <c:xVal>
            <c:numRef>
              <c:f>'DETAIL OF CALCULATION'!$U$59:$U$60</c:f>
              <c:numCache>
                <c:formatCode>0.00%</c:formatCode>
                <c:ptCount val="2"/>
                <c:pt idx="0" formatCode="General">
                  <c:v>-0.04</c:v>
                </c:pt>
                <c:pt idx="1">
                  <c:v>0</c:v>
                </c:pt>
              </c:numCache>
            </c:numRef>
          </c:xVal>
          <c:yVal>
            <c:numRef>
              <c:f>'DETAIL OF CALCULATION'!$V$59:$V$60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D04-4E23-B660-4875DBBAF257}"/>
            </c:ext>
          </c:extLst>
        </c:ser>
        <c:ser>
          <c:idx val="10"/>
          <c:order val="10"/>
          <c:tx>
            <c:strRef>
              <c:f>'DETAIL OF CALCULATION'!$R$46</c:f>
              <c:strCache>
                <c:ptCount val="1"/>
                <c:pt idx="0">
                  <c:v>base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ED04-4E23-B660-4875DBBAF257}"/>
                </c:ext>
              </c:extLst>
            </c:dLbl>
            <c:dLbl>
              <c:idx val="1"/>
              <c:layout>
                <c:manualLayout>
                  <c:x val="-1.0832769126607989E-2"/>
                  <c:y val="1.626016260162601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04-4E23-B660-4875DBBAF2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CALCULATION'!$X$48:$X$49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CALCULATION'!$Y$48:$Y$49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ED04-4E23-B660-4875DBBAF257}"/>
            </c:ext>
          </c:extLst>
        </c:ser>
        <c:ser>
          <c:idx val="11"/>
          <c:order val="11"/>
          <c:tx>
            <c:strRef>
              <c:f>'DETAIL OF CALCULATION'!$R$51</c:f>
              <c:strCache>
                <c:ptCount val="1"/>
                <c:pt idx="0">
                  <c:v>alt(i)</c:v>
                </c:pt>
              </c:strCache>
            </c:strRef>
          </c:tx>
          <c:marker>
            <c:symbol val="none"/>
          </c:marker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04-4E23-B660-4875DBBAF257}"/>
                </c:ext>
              </c:extLst>
            </c:dLbl>
            <c:dLbl>
              <c:idx val="1"/>
              <c:layout>
                <c:manualLayout>
                  <c:x val="-5.2316851198197928E-2"/>
                  <c:y val="5.84204474440694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ED04-4E23-B660-4875DBBAF2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CALCULATION'!$X$53:$X$54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CALCULATION'!$Y$53:$Y$54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F-ED04-4E23-B660-4875DBBAF257}"/>
            </c:ext>
          </c:extLst>
        </c:ser>
        <c:ser>
          <c:idx val="12"/>
          <c:order val="12"/>
          <c:tx>
            <c:strRef>
              <c:f>'DETAIL OF CALCULATION'!$R$57</c:f>
              <c:strCache>
                <c:ptCount val="1"/>
                <c:pt idx="0">
                  <c:v>alt(ii)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-5.2008996959671289E-2"/>
                  <c:y val="-2.9965254343207157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ED04-4E23-B660-4875DBBAF25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ED04-4E23-B660-4875DBBAF257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'DETAIL OF CALCULATION'!$X$59:$X$60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xVal>
          <c:yVal>
            <c:numRef>
              <c:f>'DETAIL OF CALCULATION'!$Y$59:$Y$60</c:f>
              <c:numCache>
                <c:formatCode>0.00%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2-ED04-4E23-B660-4875DBBAF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4255216"/>
        <c:axId val="464254432"/>
      </c:scatterChart>
      <c:valAx>
        <c:axId val="464255216"/>
        <c:scaling>
          <c:orientation val="minMax"/>
          <c:max val="4.0000000000000008E-2"/>
          <c:min val="-4.0000000000000008E-2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Output gap (percent of Y</a:t>
                </a:r>
                <a:r>
                  <a:rPr lang="en-US" b="0" baseline="30000"/>
                  <a:t>P</a:t>
                </a:r>
                <a:r>
                  <a:rPr lang="en-US" b="0"/>
                  <a:t>)</a:t>
                </a:r>
              </a:p>
            </c:rich>
          </c:tx>
          <c:layout>
            <c:manualLayout>
              <c:xMode val="edge"/>
              <c:yMode val="edge"/>
              <c:x val="0.46946376913613763"/>
              <c:y val="0.94771478565179368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4432"/>
        <c:crossesAt val="-4.0000000000000008E-2"/>
        <c:crossBetween val="midCat"/>
      </c:valAx>
      <c:valAx>
        <c:axId val="464254432"/>
        <c:scaling>
          <c:orientation val="minMax"/>
          <c:max val="4.0000000000000008E-2"/>
          <c:min val="-4.0000000000000008E-2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800" b="0"/>
                </a:pPr>
                <a:r>
                  <a:rPr lang="en-US" sz="800" b="0"/>
                  <a:t>Aggregate demand -- non-structural components </a:t>
                </a:r>
              </a:p>
              <a:p>
                <a:pPr>
                  <a:defRPr sz="800" b="0"/>
                </a:pPr>
                <a:r>
                  <a:rPr lang="en-US" sz="800" b="0"/>
                  <a:t>(percent of Y</a:t>
                </a:r>
                <a:r>
                  <a:rPr lang="en-US" sz="800" b="0" baseline="30000"/>
                  <a:t>P</a:t>
                </a:r>
                <a:r>
                  <a:rPr lang="en-US" sz="800" b="0"/>
                  <a:t>)</a:t>
                </a:r>
              </a:p>
            </c:rich>
          </c:tx>
          <c:layout>
            <c:manualLayout>
              <c:xMode val="edge"/>
              <c:yMode val="edge"/>
              <c:x val="5.4163845633039944E-3"/>
              <c:y val="0.18094520197170474"/>
            </c:manualLayout>
          </c:layout>
          <c:overlay val="0"/>
        </c:title>
        <c:numFmt formatCode="0.0%" sourceLinked="0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en-US"/>
          </a:p>
        </c:txPr>
        <c:crossAx val="464255216"/>
        <c:crossesAt val="-4.0000000000000008E-2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evanctanner.com/learning-modules-macro" TargetMode="External"/><Relationship Id="rId2" Type="http://schemas.openxmlformats.org/officeDocument/2006/relationships/image" Target="../media/image1.emf"/><Relationship Id="rId1" Type="http://schemas.openxmlformats.org/officeDocument/2006/relationships/hyperlink" Target="https://www.evanctanner.com/textbook-macro" TargetMode="External"/><Relationship Id="rId5" Type="http://schemas.openxmlformats.org/officeDocument/2006/relationships/chart" Target="../charts/chart1.xml"/><Relationship Id="rId4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7" Type="http://schemas.openxmlformats.org/officeDocument/2006/relationships/chart" Target="../charts/chart4.xml"/><Relationship Id="rId2" Type="http://schemas.openxmlformats.org/officeDocument/2006/relationships/hyperlink" Target="https://www.evanctanner.com/textbook-macro" TargetMode="External"/><Relationship Id="rId1" Type="http://schemas.openxmlformats.org/officeDocument/2006/relationships/chart" Target="../charts/chart2.xml"/><Relationship Id="rId6" Type="http://schemas.openxmlformats.org/officeDocument/2006/relationships/chart" Target="../charts/chart3.xml"/><Relationship Id="rId5" Type="http://schemas.openxmlformats.org/officeDocument/2006/relationships/image" Target="../media/image2.jpeg"/><Relationship Id="rId4" Type="http://schemas.openxmlformats.org/officeDocument/2006/relationships/hyperlink" Target="https://www.evanctanner.com/learning-modules-macro" TargetMode="External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0.emf"/><Relationship Id="rId3" Type="http://schemas.openxmlformats.org/officeDocument/2006/relationships/image" Target="../media/image5.emf"/><Relationship Id="rId7" Type="http://schemas.openxmlformats.org/officeDocument/2006/relationships/image" Target="../media/image9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6" Type="http://schemas.openxmlformats.org/officeDocument/2006/relationships/image" Target="../media/image8.emf"/><Relationship Id="rId5" Type="http://schemas.openxmlformats.org/officeDocument/2006/relationships/image" Target="../media/image7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666750</xdr:colOff>
      <xdr:row>3</xdr:row>
      <xdr:rowOff>7939</xdr:rowOff>
    </xdr:from>
    <xdr:to>
      <xdr:col>16</xdr:col>
      <xdr:colOff>1400175</xdr:colOff>
      <xdr:row>6</xdr:row>
      <xdr:rowOff>114301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7691438" y="579439"/>
          <a:ext cx="3170237" cy="677862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="1">
              <a:solidFill>
                <a:srgbClr val="C00000"/>
              </a:solidFill>
            </a:rPr>
            <a:t>Average</a:t>
          </a:r>
          <a:r>
            <a:rPr lang="en-US" sz="1100" b="1" baseline="0">
              <a:solidFill>
                <a:srgbClr val="C00000"/>
              </a:solidFill>
            </a:rPr>
            <a:t> yearly adjustment </a:t>
          </a:r>
        </a:p>
        <a:p>
          <a:pPr algn="ctr"/>
          <a:r>
            <a:rPr lang="en-US" sz="1100" b="1" baseline="0">
              <a:solidFill>
                <a:srgbClr val="C00000"/>
              </a:solidFill>
            </a:rPr>
            <a:t>Relative to CBO baseline</a:t>
          </a:r>
          <a:endParaRPr lang="en-US" sz="1100" b="1">
            <a:solidFill>
              <a:srgbClr val="C00000"/>
            </a:solidFill>
          </a:endParaRPr>
        </a:p>
        <a:p>
          <a:pPr algn="ctr"/>
          <a:r>
            <a:rPr lang="en-US" sz="1100" b="1">
              <a:solidFill>
                <a:srgbClr val="C00000"/>
              </a:solidFill>
            </a:rPr>
            <a:t>Put</a:t>
          </a:r>
          <a:r>
            <a:rPr lang="en-US" sz="1100" b="1" baseline="0">
              <a:solidFill>
                <a:srgbClr val="C00000"/>
              </a:solidFill>
            </a:rPr>
            <a:t> YOUR numbers here</a:t>
          </a:r>
          <a:endParaRPr lang="en-US" sz="1100" b="1">
            <a:solidFill>
              <a:srgbClr val="C00000"/>
            </a:solidFill>
          </a:endParaRPr>
        </a:p>
      </xdr:txBody>
    </xdr:sp>
    <xdr:clientData/>
  </xdr:twoCellAnchor>
  <xdr:twoCellAnchor editAs="oneCell">
    <xdr:from>
      <xdr:col>20</xdr:col>
      <xdr:colOff>0</xdr:colOff>
      <xdr:row>15</xdr:row>
      <xdr:rowOff>0</xdr:rowOff>
    </xdr:from>
    <xdr:to>
      <xdr:col>25</xdr:col>
      <xdr:colOff>32657</xdr:colOff>
      <xdr:row>24</xdr:row>
      <xdr:rowOff>88175</xdr:rowOff>
    </xdr:to>
    <xdr:pic>
      <xdr:nvPicPr>
        <xdr:cNvPr id="11" name="Picture 10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1925" y="2895600"/>
          <a:ext cx="3080657" cy="180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25</xdr:col>
      <xdr:colOff>66675</xdr:colOff>
      <xdr:row>14</xdr:row>
      <xdr:rowOff>180975</xdr:rowOff>
    </xdr:from>
    <xdr:to>
      <xdr:col>27</xdr:col>
      <xdr:colOff>476250</xdr:colOff>
      <xdr:row>20</xdr:row>
      <xdr:rowOff>161925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14706600" y="2886075"/>
          <a:ext cx="16287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For more details, click</a:t>
          </a:r>
          <a:r>
            <a:rPr lang="en-US" sz="1200" baseline="0"/>
            <a:t> on link and go to Chapter 10, part 10.4, pp 24 - 38.</a:t>
          </a:r>
          <a:endParaRPr lang="en-US" sz="1200"/>
        </a:p>
      </xdr:txBody>
    </xdr:sp>
    <xdr:clientData/>
  </xdr:twoCellAnchor>
  <xdr:twoCellAnchor editAs="oneCell">
    <xdr:from>
      <xdr:col>20</xdr:col>
      <xdr:colOff>0</xdr:colOff>
      <xdr:row>26</xdr:row>
      <xdr:rowOff>0</xdr:rowOff>
    </xdr:from>
    <xdr:to>
      <xdr:col>25</xdr:col>
      <xdr:colOff>55311</xdr:colOff>
      <xdr:row>31</xdr:row>
      <xdr:rowOff>4338</xdr:rowOff>
    </xdr:to>
    <xdr:pic>
      <xdr:nvPicPr>
        <xdr:cNvPr id="14" name="Picture 1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91925" y="4991100"/>
          <a:ext cx="3103311" cy="956838"/>
        </a:xfrm>
        <a:prstGeom prst="rect">
          <a:avLst/>
        </a:prstGeom>
      </xdr:spPr>
    </xdr:pic>
    <xdr:clientData/>
  </xdr:twoCellAnchor>
  <xdr:twoCellAnchor>
    <xdr:from>
      <xdr:col>25</xdr:col>
      <xdr:colOff>171450</xdr:colOff>
      <xdr:row>25</xdr:row>
      <xdr:rowOff>152400</xdr:rowOff>
    </xdr:from>
    <xdr:to>
      <xdr:col>27</xdr:col>
      <xdr:colOff>581025</xdr:colOff>
      <xdr:row>31</xdr:row>
      <xdr:rowOff>133350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4811375" y="4953000"/>
          <a:ext cx="16287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For more learning tools and videos,</a:t>
          </a:r>
          <a:r>
            <a:rPr lang="en-US" sz="1200" baseline="0"/>
            <a:t> check out this website. </a:t>
          </a:r>
          <a:endParaRPr lang="en-US" sz="1200"/>
        </a:p>
      </xdr:txBody>
    </xdr:sp>
    <xdr:clientData/>
  </xdr:twoCellAnchor>
  <xdr:twoCellAnchor>
    <xdr:from>
      <xdr:col>20</xdr:col>
      <xdr:colOff>0</xdr:colOff>
      <xdr:row>7</xdr:row>
      <xdr:rowOff>142875</xdr:rowOff>
    </xdr:from>
    <xdr:to>
      <xdr:col>25</xdr:col>
      <xdr:colOff>323849</xdr:colOff>
      <xdr:row>13</xdr:row>
      <xdr:rowOff>66675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11591925" y="1476375"/>
          <a:ext cx="3371849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(c) 2018</a:t>
          </a:r>
          <a:r>
            <a:rPr lang="en-US" sz="1100" baseline="0"/>
            <a:t> Evan Tanner</a:t>
          </a:r>
        </a:p>
        <a:p>
          <a:pPr algn="ctr"/>
          <a:r>
            <a:rPr lang="en-US" sz="1100" baseline="0"/>
            <a:t>All Rights Reserved</a:t>
          </a:r>
        </a:p>
        <a:p>
          <a:pPr algn="l"/>
          <a:endParaRPr lang="en-US" sz="1100" baseline="0"/>
        </a:p>
        <a:p>
          <a:pPr algn="ctr"/>
          <a:r>
            <a:rPr lang="en-US" sz="1100" i="1" baseline="0"/>
            <a:t>To be used by Johns Hopkins University exclusively -- </a:t>
          </a:r>
        </a:p>
        <a:p>
          <a:pPr algn="ctr"/>
          <a:r>
            <a:rPr lang="en-US" sz="1100" i="1" baseline="0"/>
            <a:t>Do not distribute.</a:t>
          </a:r>
          <a:endParaRPr lang="en-US" sz="1100" i="1"/>
        </a:p>
      </xdr:txBody>
    </xdr:sp>
    <xdr:clientData/>
  </xdr:twoCellAnchor>
  <xdr:twoCellAnchor>
    <xdr:from>
      <xdr:col>15</xdr:col>
      <xdr:colOff>1057275</xdr:colOff>
      <xdr:row>7</xdr:row>
      <xdr:rowOff>19053</xdr:rowOff>
    </xdr:from>
    <xdr:to>
      <xdr:col>15</xdr:col>
      <xdr:colOff>1295400</xdr:colOff>
      <xdr:row>10</xdr:row>
      <xdr:rowOff>76203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 rot="5400000">
          <a:off x="7881938" y="1547815"/>
          <a:ext cx="628650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16</xdr:col>
      <xdr:colOff>1028700</xdr:colOff>
      <xdr:row>7</xdr:row>
      <xdr:rowOff>19053</xdr:rowOff>
    </xdr:from>
    <xdr:to>
      <xdr:col>16</xdr:col>
      <xdr:colOff>1266825</xdr:colOff>
      <xdr:row>10</xdr:row>
      <xdr:rowOff>76203</xdr:rowOff>
    </xdr:to>
    <xdr:sp macro="" textlink="">
      <xdr:nvSpPr>
        <xdr:cNvPr id="13" name="Right Arrow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 rot="5400000">
          <a:off x="10291763" y="1547815"/>
          <a:ext cx="628650" cy="2381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14</xdr:col>
      <xdr:colOff>1266825</xdr:colOff>
      <xdr:row>22</xdr:row>
      <xdr:rowOff>95249</xdr:rowOff>
    </xdr:from>
    <xdr:to>
      <xdr:col>17</xdr:col>
      <xdr:colOff>532946</xdr:colOff>
      <xdr:row>42</xdr:row>
      <xdr:rowOff>9524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438150</xdr:colOff>
      <xdr:row>4</xdr:row>
      <xdr:rowOff>9525</xdr:rowOff>
    </xdr:from>
    <xdr:to>
      <xdr:col>14</xdr:col>
      <xdr:colOff>1762125</xdr:colOff>
      <xdr:row>7</xdr:row>
      <xdr:rowOff>114300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2876550" y="771525"/>
          <a:ext cx="3476625" cy="6762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MOD</a:t>
          </a:r>
          <a:r>
            <a:rPr lang="en-US" sz="1100" baseline="0"/>
            <a:t> 4 Memo Exercise</a:t>
          </a:r>
        </a:p>
        <a:p>
          <a:pPr algn="ctr"/>
          <a:r>
            <a:rPr lang="en-US" sz="1100" baseline="0"/>
            <a:t>Balancing the Budget </a:t>
          </a:r>
        </a:p>
        <a:p>
          <a:pPr algn="ctr"/>
          <a:r>
            <a:rPr lang="en-US" sz="1100" baseline="0"/>
            <a:t>Multiplier Analysis Tool</a:t>
          </a:r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304799</xdr:colOff>
      <xdr:row>5</xdr:row>
      <xdr:rowOff>161925</xdr:rowOff>
    </xdr:from>
    <xdr:to>
      <xdr:col>23</xdr:col>
      <xdr:colOff>104774</xdr:colOff>
      <xdr:row>22</xdr:row>
      <xdr:rowOff>47625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561976</xdr:colOff>
      <xdr:row>18</xdr:row>
      <xdr:rowOff>168275</xdr:rowOff>
    </xdr:from>
    <xdr:to>
      <xdr:col>17</xdr:col>
      <xdr:colOff>403225</xdr:colOff>
      <xdr:row>20</xdr:row>
      <xdr:rowOff>158749</xdr:rowOff>
    </xdr:to>
    <xdr:sp macro="" textlink="">
      <xdr:nvSpPr>
        <xdr:cNvPr id="3" name="Arc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0058401" y="3597275"/>
          <a:ext cx="450849" cy="371474"/>
        </a:xfrm>
        <a:prstGeom prst="arc">
          <a:avLst>
            <a:gd name="adj1" fmla="val 15161301"/>
            <a:gd name="adj2" fmla="val 1292121"/>
          </a:avLst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307975</xdr:colOff>
      <xdr:row>18</xdr:row>
      <xdr:rowOff>133351</xdr:rowOff>
    </xdr:from>
    <xdr:to>
      <xdr:col>18</xdr:col>
      <xdr:colOff>600075</xdr:colOff>
      <xdr:row>19</xdr:row>
      <xdr:rowOff>120651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0414000" y="3562351"/>
          <a:ext cx="9017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900"/>
            <a:t>45 degrees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0</xdr:colOff>
          <xdr:row>36</xdr:row>
          <xdr:rowOff>161925</xdr:rowOff>
        </xdr:from>
        <xdr:to>
          <xdr:col>20</xdr:col>
          <xdr:colOff>504825</xdr:colOff>
          <xdr:row>38</xdr:row>
          <xdr:rowOff>19050</xdr:rowOff>
        </xdr:to>
        <xdr:sp macro="" textlink="">
          <xdr:nvSpPr>
            <xdr:cNvPr id="1025" name="Object 10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95250</xdr:colOff>
          <xdr:row>39</xdr:row>
          <xdr:rowOff>9525</xdr:rowOff>
        </xdr:from>
        <xdr:to>
          <xdr:col>20</xdr:col>
          <xdr:colOff>409575</xdr:colOff>
          <xdr:row>40</xdr:row>
          <xdr:rowOff>57150</xdr:rowOff>
        </xdr:to>
        <xdr:sp macro="" textlink="">
          <xdr:nvSpPr>
            <xdr:cNvPr id="1026" name="Object 4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123825</xdr:colOff>
          <xdr:row>39</xdr:row>
          <xdr:rowOff>171450</xdr:rowOff>
        </xdr:from>
        <xdr:to>
          <xdr:col>20</xdr:col>
          <xdr:colOff>333375</xdr:colOff>
          <xdr:row>41</xdr:row>
          <xdr:rowOff>28575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1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114300</xdr:colOff>
          <xdr:row>40</xdr:row>
          <xdr:rowOff>180975</xdr:rowOff>
        </xdr:from>
        <xdr:to>
          <xdr:col>20</xdr:col>
          <xdr:colOff>304800</xdr:colOff>
          <xdr:row>42</xdr:row>
          <xdr:rowOff>38100</xdr:rowOff>
        </xdr:to>
        <xdr:sp macro="" textlink="">
          <xdr:nvSpPr>
            <xdr:cNvPr id="1028" name="Object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1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20</xdr:col>
          <xdr:colOff>180975</xdr:colOff>
          <xdr:row>38</xdr:row>
          <xdr:rowOff>38100</xdr:rowOff>
        </xdr:from>
        <xdr:to>
          <xdr:col>20</xdr:col>
          <xdr:colOff>314325</xdr:colOff>
          <xdr:row>38</xdr:row>
          <xdr:rowOff>180975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1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7</xdr:col>
      <xdr:colOff>37367</xdr:colOff>
      <xdr:row>5</xdr:row>
      <xdr:rowOff>77910</xdr:rowOff>
    </xdr:from>
    <xdr:to>
      <xdr:col>8</xdr:col>
      <xdr:colOff>169251</xdr:colOff>
      <xdr:row>24</xdr:row>
      <xdr:rowOff>77910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94309" y="1030410"/>
          <a:ext cx="740019" cy="36195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44</xdr:row>
          <xdr:rowOff>28575</xdr:rowOff>
        </xdr:from>
        <xdr:to>
          <xdr:col>21</xdr:col>
          <xdr:colOff>171450</xdr:colOff>
          <xdr:row>45</xdr:row>
          <xdr:rowOff>47625</xdr:rowOff>
        </xdr:to>
        <xdr:sp macro="" textlink="">
          <xdr:nvSpPr>
            <xdr:cNvPr id="1032" name="Object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1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31</xdr:row>
          <xdr:rowOff>9525</xdr:rowOff>
        </xdr:from>
        <xdr:to>
          <xdr:col>20</xdr:col>
          <xdr:colOff>28575</xdr:colOff>
          <xdr:row>32</xdr:row>
          <xdr:rowOff>19050</xdr:rowOff>
        </xdr:to>
        <xdr:sp macro="" textlink="">
          <xdr:nvSpPr>
            <xdr:cNvPr id="1033" name="Object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1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32</xdr:row>
          <xdr:rowOff>171450</xdr:rowOff>
        </xdr:from>
        <xdr:to>
          <xdr:col>20</xdr:col>
          <xdr:colOff>66675</xdr:colOff>
          <xdr:row>34</xdr:row>
          <xdr:rowOff>0</xdr:rowOff>
        </xdr:to>
        <xdr:sp macro="" textlink="">
          <xdr:nvSpPr>
            <xdr:cNvPr id="1034" name="Object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1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27</xdr:row>
          <xdr:rowOff>123825</xdr:rowOff>
        </xdr:from>
        <xdr:to>
          <xdr:col>22</xdr:col>
          <xdr:colOff>466725</xdr:colOff>
          <xdr:row>30</xdr:row>
          <xdr:rowOff>19050</xdr:rowOff>
        </xdr:to>
        <xdr:sp macro="" textlink="">
          <xdr:nvSpPr>
            <xdr:cNvPr id="1035" name="Object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1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38</xdr:col>
      <xdr:colOff>95250</xdr:colOff>
      <xdr:row>0</xdr:row>
      <xdr:rowOff>0</xdr:rowOff>
    </xdr:from>
    <xdr:to>
      <xdr:col>46</xdr:col>
      <xdr:colOff>438150</xdr:colOff>
      <xdr:row>29</xdr:row>
      <xdr:rowOff>152400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23002875" y="0"/>
          <a:ext cx="5219700" cy="57435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12</xdr:col>
      <xdr:colOff>511418</xdr:colOff>
      <xdr:row>80</xdr:row>
      <xdr:rowOff>36635</xdr:rowOff>
    </xdr:from>
    <xdr:to>
      <xdr:col>27</xdr:col>
      <xdr:colOff>359018</xdr:colOff>
      <xdr:row>110</xdr:row>
      <xdr:rowOff>74735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8036168" y="15437827"/>
          <a:ext cx="8713177" cy="57531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156482</xdr:colOff>
      <xdr:row>65</xdr:row>
      <xdr:rowOff>95250</xdr:rowOff>
    </xdr:from>
    <xdr:to>
      <xdr:col>15</xdr:col>
      <xdr:colOff>2721</xdr:colOff>
      <xdr:row>95</xdr:row>
      <xdr:rowOff>133350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56482" y="12636500"/>
          <a:ext cx="8940346" cy="575310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31</xdr:col>
      <xdr:colOff>0</xdr:colOff>
      <xdr:row>6</xdr:row>
      <xdr:rowOff>0</xdr:rowOff>
    </xdr:from>
    <xdr:to>
      <xdr:col>33</xdr:col>
      <xdr:colOff>409575</xdr:colOff>
      <xdr:row>11</xdr:row>
      <xdr:rowOff>171450</xdr:rowOff>
    </xdr:to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18640425" y="1143000"/>
          <a:ext cx="16287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For more details, click</a:t>
          </a:r>
          <a:r>
            <a:rPr lang="en-US" sz="1200" baseline="0"/>
            <a:t> on link and go to Chapter 10, part 10.4, pp 24 - 38.</a:t>
          </a:r>
          <a:endParaRPr lang="en-US" sz="1200"/>
        </a:p>
      </xdr:txBody>
    </xdr:sp>
    <xdr:clientData/>
  </xdr:twoCellAnchor>
  <xdr:twoCellAnchor>
    <xdr:from>
      <xdr:col>31</xdr:col>
      <xdr:colOff>95250</xdr:colOff>
      <xdr:row>19</xdr:row>
      <xdr:rowOff>0</xdr:rowOff>
    </xdr:from>
    <xdr:to>
      <xdr:col>33</xdr:col>
      <xdr:colOff>504825</xdr:colOff>
      <xdr:row>24</xdr:row>
      <xdr:rowOff>171450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18735675" y="3619500"/>
          <a:ext cx="1628775" cy="1123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/>
            <a:t>For more learning tools and videos,</a:t>
          </a:r>
          <a:r>
            <a:rPr lang="en-US" sz="1200" baseline="0"/>
            <a:t> check out this website. </a:t>
          </a:r>
          <a:endParaRPr lang="en-US" sz="12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30</xdr:col>
      <xdr:colOff>323849</xdr:colOff>
      <xdr:row>32</xdr:row>
      <xdr:rowOff>152400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14982825" y="5210175"/>
          <a:ext cx="3371849" cy="1104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(c) 2018</a:t>
          </a:r>
          <a:r>
            <a:rPr lang="en-US" sz="1100" baseline="0"/>
            <a:t> Evan Tanner</a:t>
          </a:r>
        </a:p>
        <a:p>
          <a:pPr algn="ctr"/>
          <a:r>
            <a:rPr lang="en-US" sz="1100" baseline="0"/>
            <a:t>All Rights Reserved</a:t>
          </a:r>
        </a:p>
        <a:p>
          <a:pPr algn="l"/>
          <a:endParaRPr lang="en-US" sz="1100" baseline="0"/>
        </a:p>
        <a:p>
          <a:pPr algn="ctr"/>
          <a:r>
            <a:rPr lang="en-US" sz="1100" i="1" baseline="0"/>
            <a:t>To be used by Johns Hopkins University exclusively -- </a:t>
          </a:r>
        </a:p>
        <a:p>
          <a:pPr algn="ctr"/>
          <a:r>
            <a:rPr lang="en-US" sz="1100" i="1" baseline="0"/>
            <a:t>Do not distribute.</a:t>
          </a:r>
          <a:endParaRPr lang="en-US" sz="1100" i="1"/>
        </a:p>
      </xdr:txBody>
    </xdr:sp>
    <xdr:clientData/>
  </xdr:twoCellAnchor>
  <xdr:twoCellAnchor editAs="oneCell">
    <xdr:from>
      <xdr:col>25</xdr:col>
      <xdr:colOff>361950</xdr:colOff>
      <xdr:row>6</xdr:row>
      <xdr:rowOff>38100</xdr:rowOff>
    </xdr:from>
    <xdr:to>
      <xdr:col>30</xdr:col>
      <xdr:colOff>394607</xdr:colOff>
      <xdr:row>15</xdr:row>
      <xdr:rowOff>126275</xdr:rowOff>
    </xdr:to>
    <xdr:pic>
      <xdr:nvPicPr>
        <xdr:cNvPr id="23" name="Picture 22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344775" y="1181100"/>
          <a:ext cx="3080657" cy="1802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25</xdr:col>
      <xdr:colOff>400050</xdr:colOff>
      <xdr:row>18</xdr:row>
      <xdr:rowOff>133350</xdr:rowOff>
    </xdr:from>
    <xdr:to>
      <xdr:col>30</xdr:col>
      <xdr:colOff>455361</xdr:colOff>
      <xdr:row>23</xdr:row>
      <xdr:rowOff>137688</xdr:rowOff>
    </xdr:to>
    <xdr:pic>
      <xdr:nvPicPr>
        <xdr:cNvPr id="26" name="Picture 2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82875" y="3562350"/>
          <a:ext cx="3103311" cy="95683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104775</xdr:colOff>
          <xdr:row>60</xdr:row>
          <xdr:rowOff>28575</xdr:rowOff>
        </xdr:from>
        <xdr:to>
          <xdr:col>21</xdr:col>
          <xdr:colOff>171450</xdr:colOff>
          <xdr:row>61</xdr:row>
          <xdr:rowOff>47625</xdr:rowOff>
        </xdr:to>
        <xdr:sp macro="" textlink="">
          <xdr:nvSpPr>
            <xdr:cNvPr id="1047" name="Object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1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25</xdr:col>
      <xdr:colOff>590550</xdr:colOff>
      <xdr:row>44</xdr:row>
      <xdr:rowOff>38100</xdr:rowOff>
    </xdr:from>
    <xdr:to>
      <xdr:col>36</xdr:col>
      <xdr:colOff>304800</xdr:colOff>
      <xdr:row>59</xdr:row>
      <xdr:rowOff>38100</xdr:rowOff>
    </xdr:to>
    <xdr:graphicFrame macro="">
      <xdr:nvGraphicFramePr>
        <xdr:cNvPr id="27" name="Chart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327422</xdr:colOff>
      <xdr:row>62</xdr:row>
      <xdr:rowOff>77391</xdr:rowOff>
    </xdr:from>
    <xdr:to>
      <xdr:col>36</xdr:col>
      <xdr:colOff>229790</xdr:colOff>
      <xdr:row>83</xdr:row>
      <xdr:rowOff>77391</xdr:rowOff>
    </xdr:to>
    <xdr:graphicFrame macro="">
      <xdr:nvGraphicFramePr>
        <xdr:cNvPr id="28" name="Chart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247650</xdr:colOff>
      <xdr:row>1</xdr:row>
      <xdr:rowOff>133350</xdr:rowOff>
    </xdr:from>
    <xdr:to>
      <xdr:col>38</xdr:col>
      <xdr:colOff>400050</xdr:colOff>
      <xdr:row>86</xdr:row>
      <xdr:rowOff>38100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857250" y="323850"/>
          <a:ext cx="22879050" cy="163068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5.emf"/><Relationship Id="rId13" Type="http://schemas.openxmlformats.org/officeDocument/2006/relationships/oleObject" Target="../embeddings/oleObject6.bin"/><Relationship Id="rId18" Type="http://schemas.openxmlformats.org/officeDocument/2006/relationships/oleObject" Target="../embeddings/oleObject9.bin"/><Relationship Id="rId3" Type="http://schemas.openxmlformats.org/officeDocument/2006/relationships/oleObject" Target="../embeddings/oleObject1.bin"/><Relationship Id="rId7" Type="http://schemas.openxmlformats.org/officeDocument/2006/relationships/oleObject" Target="../embeddings/oleObject3.bin"/><Relationship Id="rId12" Type="http://schemas.openxmlformats.org/officeDocument/2006/relationships/image" Target="../media/image7.emf"/><Relationship Id="rId17" Type="http://schemas.openxmlformats.org/officeDocument/2006/relationships/oleObject" Target="../embeddings/oleObject8.bin"/><Relationship Id="rId2" Type="http://schemas.openxmlformats.org/officeDocument/2006/relationships/vmlDrawing" Target="../drawings/vmlDrawing1.vml"/><Relationship Id="rId16" Type="http://schemas.openxmlformats.org/officeDocument/2006/relationships/image" Target="../media/image9.emf"/><Relationship Id="rId20" Type="http://schemas.openxmlformats.org/officeDocument/2006/relationships/oleObject" Target="../embeddings/oleObject10.bin"/><Relationship Id="rId1" Type="http://schemas.openxmlformats.org/officeDocument/2006/relationships/drawing" Target="../drawings/drawing2.xml"/><Relationship Id="rId6" Type="http://schemas.openxmlformats.org/officeDocument/2006/relationships/image" Target="../media/image4.emf"/><Relationship Id="rId11" Type="http://schemas.openxmlformats.org/officeDocument/2006/relationships/oleObject" Target="../embeddings/oleObject5.bin"/><Relationship Id="rId5" Type="http://schemas.openxmlformats.org/officeDocument/2006/relationships/oleObject" Target="../embeddings/oleObject2.bin"/><Relationship Id="rId15" Type="http://schemas.openxmlformats.org/officeDocument/2006/relationships/oleObject" Target="../embeddings/oleObject7.bin"/><Relationship Id="rId10" Type="http://schemas.openxmlformats.org/officeDocument/2006/relationships/image" Target="../media/image6.emf"/><Relationship Id="rId19" Type="http://schemas.openxmlformats.org/officeDocument/2006/relationships/image" Target="../media/image10.emf"/><Relationship Id="rId4" Type="http://schemas.openxmlformats.org/officeDocument/2006/relationships/image" Target="../media/image3.emf"/><Relationship Id="rId9" Type="http://schemas.openxmlformats.org/officeDocument/2006/relationships/oleObject" Target="../embeddings/oleObject4.bin"/><Relationship Id="rId14" Type="http://schemas.openxmlformats.org/officeDocument/2006/relationships/image" Target="../media/image8.emf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N11:Q49"/>
  <sheetViews>
    <sheetView showGridLines="0" tabSelected="1" topLeftCell="J7" zoomScale="120" zoomScaleNormal="120" workbookViewId="0">
      <selection activeCell="P13" sqref="P13"/>
    </sheetView>
  </sheetViews>
  <sheetFormatPr defaultRowHeight="15" x14ac:dyDescent="0.25"/>
  <cols>
    <col min="1" max="9" width="0" hidden="1" customWidth="1"/>
    <col min="14" max="14" width="32.28515625" customWidth="1"/>
    <col min="15" max="15" width="36.42578125" customWidth="1"/>
    <col min="16" max="16" width="36.5703125" customWidth="1"/>
    <col min="17" max="17" width="34.5703125" customWidth="1"/>
  </cols>
  <sheetData>
    <row r="11" spans="14:17" x14ac:dyDescent="0.25">
      <c r="N11" t="s">
        <v>41</v>
      </c>
    </row>
    <row r="12" spans="14:17" x14ac:dyDescent="0.25">
      <c r="N12" t="s">
        <v>31</v>
      </c>
      <c r="O12" s="1" t="s">
        <v>1</v>
      </c>
      <c r="P12" s="1" t="s">
        <v>2</v>
      </c>
      <c r="Q12" s="1" t="s">
        <v>3</v>
      </c>
    </row>
    <row r="13" spans="14:17" x14ac:dyDescent="0.25">
      <c r="N13" s="12" t="s">
        <v>29</v>
      </c>
      <c r="O13" s="15">
        <v>4200</v>
      </c>
      <c r="P13" s="19">
        <f>O13</f>
        <v>4200</v>
      </c>
      <c r="Q13" s="19">
        <f>O13</f>
        <v>4200</v>
      </c>
    </row>
    <row r="14" spans="14:17" x14ac:dyDescent="0.25">
      <c r="N14" s="12" t="s">
        <v>30</v>
      </c>
      <c r="O14" s="15">
        <v>3300</v>
      </c>
      <c r="P14" s="19">
        <f>O14</f>
        <v>3300</v>
      </c>
      <c r="Q14" s="19">
        <f>O14</f>
        <v>3300</v>
      </c>
    </row>
    <row r="15" spans="14:17" x14ac:dyDescent="0.25">
      <c r="N15" s="10" t="s">
        <v>33</v>
      </c>
      <c r="O15" s="15">
        <f>O13-O14</f>
        <v>900</v>
      </c>
      <c r="P15" s="19">
        <f>P13-P14</f>
        <v>900</v>
      </c>
      <c r="Q15" s="19">
        <f>Q13-Q14</f>
        <v>900</v>
      </c>
    </row>
    <row r="16" spans="14:17" x14ac:dyDescent="0.25">
      <c r="N16" t="s">
        <v>34</v>
      </c>
      <c r="P16" s="17">
        <f>P15-O15</f>
        <v>0</v>
      </c>
      <c r="Q16" s="17">
        <f>Q15-O15</f>
        <v>0</v>
      </c>
    </row>
    <row r="17" spans="14:17" x14ac:dyDescent="0.25">
      <c r="P17" t="str">
        <f>IF(P20&gt;0,"Increase in deficit relative to baseline",IF(P20&lt;0,"Decrease in deficit relative to baseline",""))</f>
        <v/>
      </c>
      <c r="Q17" t="str">
        <f>IF(Q20&gt;0,"Increase in deficit relative to baseline",IF(Q20&lt;0,"Decrease in deficit relative to baseline",""))</f>
        <v/>
      </c>
    </row>
    <row r="18" spans="14:17" x14ac:dyDescent="0.25">
      <c r="P18" s="14"/>
      <c r="Q18" s="14"/>
    </row>
    <row r="19" spans="14:17" x14ac:dyDescent="0.25">
      <c r="N19" t="s">
        <v>40</v>
      </c>
      <c r="O19" s="17">
        <f>'DETAIL OF CALCULATION'!U37</f>
        <v>19005</v>
      </c>
      <c r="P19" s="17">
        <f>'DETAIL OF CALCULATION'!V37</f>
        <v>19005</v>
      </c>
      <c r="Q19" s="17">
        <f>'DETAIL OF CALCULATION'!W37</f>
        <v>19005</v>
      </c>
    </row>
    <row r="20" spans="14:17" x14ac:dyDescent="0.25">
      <c r="N20" t="s">
        <v>35</v>
      </c>
      <c r="P20" s="18">
        <f>P19/$O19-1</f>
        <v>0</v>
      </c>
      <c r="Q20" s="18">
        <f>Q19/$O19-1</f>
        <v>0</v>
      </c>
    </row>
    <row r="21" spans="14:17" x14ac:dyDescent="0.25">
      <c r="P21" t="str">
        <f>IF(P20&gt;0,"Increase in GDP relative to baseline",IF(P20&lt;0,"Decrease in GDP relative to baseline",""))</f>
        <v/>
      </c>
      <c r="Q21" t="str">
        <f>IF(Q20&gt;0,"Increase in GDP relative to baseline",IF(Q20&lt;0,"Decrease in GDP relative to baseline",""))</f>
        <v/>
      </c>
    </row>
    <row r="22" spans="14:17" x14ac:dyDescent="0.25">
      <c r="N22" t="s">
        <v>38</v>
      </c>
      <c r="P22" s="17">
        <f>P19-O19</f>
        <v>0</v>
      </c>
      <c r="Q22" s="17">
        <f>Q19-O19</f>
        <v>0</v>
      </c>
    </row>
    <row r="46" spans="15:17" x14ac:dyDescent="0.25">
      <c r="O46" t="s">
        <v>27</v>
      </c>
      <c r="P46" s="20">
        <v>19005</v>
      </c>
      <c r="Q46" s="22" t="s">
        <v>39</v>
      </c>
    </row>
    <row r="47" spans="15:17" x14ac:dyDescent="0.25">
      <c r="O47" t="s">
        <v>28</v>
      </c>
      <c r="P47" s="21">
        <v>0.6</v>
      </c>
      <c r="Q47" s="22" t="s">
        <v>43</v>
      </c>
    </row>
    <row r="48" spans="15:17" x14ac:dyDescent="0.25">
      <c r="O48" t="s">
        <v>36</v>
      </c>
      <c r="P48" s="21"/>
      <c r="Q48" s="22" t="s">
        <v>42</v>
      </c>
    </row>
    <row r="49" spans="15:17" x14ac:dyDescent="0.25">
      <c r="O49" t="s">
        <v>37</v>
      </c>
      <c r="P49" s="21"/>
      <c r="Q49" s="22" t="s">
        <v>42</v>
      </c>
    </row>
  </sheetData>
  <protectedRanges>
    <protectedRange sqref="Q13" name="Range2"/>
    <protectedRange sqref="P13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5:Z76"/>
  <sheetViews>
    <sheetView showGridLines="0" zoomScale="50" zoomScaleNormal="50" workbookViewId="0">
      <selection activeCell="AU56" sqref="AU56"/>
    </sheetView>
  </sheetViews>
  <sheetFormatPr defaultRowHeight="15" x14ac:dyDescent="0.25"/>
  <cols>
    <col min="10" max="10" width="12.5703125" customWidth="1"/>
    <col min="15" max="15" width="5.28515625" customWidth="1"/>
    <col min="16" max="16" width="9.140625" customWidth="1"/>
    <col min="18" max="18" width="11.42578125" bestFit="1" customWidth="1"/>
    <col min="22" max="22" width="9.7109375" customWidth="1"/>
  </cols>
  <sheetData>
    <row r="5" spans="5:15" x14ac:dyDescent="0.25">
      <c r="I5" s="1" t="s">
        <v>0</v>
      </c>
      <c r="L5" s="1" t="s">
        <v>1</v>
      </c>
      <c r="M5" s="1" t="s">
        <v>2</v>
      </c>
      <c r="N5" s="1" t="s">
        <v>3</v>
      </c>
      <c r="O5" s="1"/>
    </row>
    <row r="7" spans="5:15" x14ac:dyDescent="0.25">
      <c r="E7" t="s">
        <v>26</v>
      </c>
      <c r="G7">
        <f>'Multiplier Dashboard'!P46</f>
        <v>19005</v>
      </c>
      <c r="I7" s="2">
        <f t="shared" ref="I7:I14" si="0">I8+$J$25</f>
        <v>0.04</v>
      </c>
      <c r="J7" s="2">
        <f t="shared" ref="J7:J14" si="1">I7</f>
        <v>0.04</v>
      </c>
      <c r="L7" s="2">
        <f t="shared" ref="L7:L23" si="2">$V$38*(1-$V$39)*I7-$V$38*$U$26-$V$40*I7+($V$41+$V$42)*($U$27-$V$43)+$U$25</f>
        <v>2.4E-2</v>
      </c>
      <c r="M7" s="2">
        <f t="shared" ref="M7:M23" si="3">$V$38*(1-$V$39)*I7-$V$38*$V$26-$V$40*I7+($V$41+$V$42)*($V$27-$V$43)+$V$25</f>
        <v>2.4E-2</v>
      </c>
      <c r="N7" s="2">
        <f t="shared" ref="N7:N23" si="4">$V$38*(1-$V$39)*I7-$V$38*$W$26-$V$40*I7+($V$41+$V$42)*($W$27-$V$43)+$W$25</f>
        <v>2.4E-2</v>
      </c>
      <c r="O7" s="2"/>
    </row>
    <row r="8" spans="5:15" x14ac:dyDescent="0.25">
      <c r="I8" s="2">
        <f t="shared" si="0"/>
        <v>3.5000000000000003E-2</v>
      </c>
      <c r="J8" s="2">
        <f t="shared" si="1"/>
        <v>3.5000000000000003E-2</v>
      </c>
      <c r="L8" s="2">
        <f t="shared" si="2"/>
        <v>2.1000000000000001E-2</v>
      </c>
      <c r="M8" s="2">
        <f t="shared" si="3"/>
        <v>2.1000000000000001E-2</v>
      </c>
      <c r="N8" s="2">
        <f t="shared" si="4"/>
        <v>2.1000000000000001E-2</v>
      </c>
      <c r="O8" s="2"/>
    </row>
    <row r="9" spans="5:15" x14ac:dyDescent="0.25">
      <c r="I9" s="2">
        <f t="shared" si="0"/>
        <v>3.0000000000000002E-2</v>
      </c>
      <c r="J9" s="2">
        <f t="shared" si="1"/>
        <v>3.0000000000000002E-2</v>
      </c>
      <c r="L9" s="2">
        <f t="shared" si="2"/>
        <v>1.8000000000000002E-2</v>
      </c>
      <c r="M9" s="2">
        <f t="shared" si="3"/>
        <v>1.8000000000000002E-2</v>
      </c>
      <c r="N9" s="2">
        <f t="shared" si="4"/>
        <v>1.8000000000000002E-2</v>
      </c>
      <c r="O9" s="2"/>
    </row>
    <row r="10" spans="5:15" x14ac:dyDescent="0.25">
      <c r="I10" s="2">
        <f t="shared" si="0"/>
        <v>2.5000000000000001E-2</v>
      </c>
      <c r="J10" s="2">
        <f t="shared" si="1"/>
        <v>2.5000000000000001E-2</v>
      </c>
      <c r="L10" s="2">
        <f t="shared" si="2"/>
        <v>1.4999999999999999E-2</v>
      </c>
      <c r="M10" s="2">
        <f t="shared" si="3"/>
        <v>1.4999999999999999E-2</v>
      </c>
      <c r="N10" s="2">
        <f t="shared" si="4"/>
        <v>1.4999999999999999E-2</v>
      </c>
      <c r="O10" s="2"/>
    </row>
    <row r="11" spans="5:15" x14ac:dyDescent="0.25">
      <c r="I11" s="2">
        <f t="shared" si="0"/>
        <v>0.02</v>
      </c>
      <c r="J11" s="2">
        <f t="shared" si="1"/>
        <v>0.02</v>
      </c>
      <c r="L11" s="2">
        <f t="shared" si="2"/>
        <v>1.2E-2</v>
      </c>
      <c r="M11" s="2">
        <f t="shared" si="3"/>
        <v>1.2E-2</v>
      </c>
      <c r="N11" s="2">
        <f t="shared" si="4"/>
        <v>1.2E-2</v>
      </c>
      <c r="O11" s="2"/>
    </row>
    <row r="12" spans="5:15" x14ac:dyDescent="0.25">
      <c r="I12" s="2">
        <f t="shared" si="0"/>
        <v>1.4999999999999999E-2</v>
      </c>
      <c r="J12" s="2">
        <f t="shared" si="1"/>
        <v>1.4999999999999999E-2</v>
      </c>
      <c r="L12" s="2">
        <f t="shared" si="2"/>
        <v>8.9999999999999993E-3</v>
      </c>
      <c r="M12" s="2">
        <f t="shared" si="3"/>
        <v>8.9999999999999993E-3</v>
      </c>
      <c r="N12" s="2">
        <f t="shared" si="4"/>
        <v>8.9999999999999993E-3</v>
      </c>
      <c r="O12" s="2"/>
    </row>
    <row r="13" spans="5:15" x14ac:dyDescent="0.25">
      <c r="I13" s="2">
        <f t="shared" si="0"/>
        <v>0.01</v>
      </c>
      <c r="J13" s="2">
        <f t="shared" si="1"/>
        <v>0.01</v>
      </c>
      <c r="L13" s="2">
        <f t="shared" si="2"/>
        <v>6.0000000000000001E-3</v>
      </c>
      <c r="M13" s="2">
        <f t="shared" si="3"/>
        <v>6.0000000000000001E-3</v>
      </c>
      <c r="N13" s="2">
        <f t="shared" si="4"/>
        <v>6.0000000000000001E-3</v>
      </c>
      <c r="O13" s="2"/>
    </row>
    <row r="14" spans="5:15" x14ac:dyDescent="0.25">
      <c r="I14" s="2">
        <f t="shared" si="0"/>
        <v>5.0000000000000001E-3</v>
      </c>
      <c r="J14" s="2">
        <f t="shared" si="1"/>
        <v>5.0000000000000001E-3</v>
      </c>
      <c r="L14" s="2">
        <f t="shared" si="2"/>
        <v>3.0000000000000001E-3</v>
      </c>
      <c r="M14" s="2">
        <f t="shared" si="3"/>
        <v>3.0000000000000001E-3</v>
      </c>
      <c r="N14" s="2">
        <f t="shared" si="4"/>
        <v>3.0000000000000001E-3</v>
      </c>
      <c r="O14" s="2"/>
    </row>
    <row r="15" spans="5:15" x14ac:dyDescent="0.25">
      <c r="I15" s="2">
        <v>0</v>
      </c>
      <c r="J15" s="2">
        <f>I15</f>
        <v>0</v>
      </c>
      <c r="L15" s="2">
        <f t="shared" si="2"/>
        <v>0</v>
      </c>
      <c r="M15" s="2">
        <f t="shared" si="3"/>
        <v>0</v>
      </c>
      <c r="N15" s="2">
        <f t="shared" si="4"/>
        <v>0</v>
      </c>
      <c r="O15" s="2"/>
    </row>
    <row r="16" spans="5:15" x14ac:dyDescent="0.25">
      <c r="I16" s="2">
        <f t="shared" ref="I16:I23" si="5">I15-$J$25</f>
        <v>-5.0000000000000001E-3</v>
      </c>
      <c r="J16" s="2">
        <f t="shared" ref="J16:J23" si="6">I16</f>
        <v>-5.0000000000000001E-3</v>
      </c>
      <c r="L16" s="2">
        <f t="shared" si="2"/>
        <v>-3.0000000000000001E-3</v>
      </c>
      <c r="M16" s="2">
        <f t="shared" si="3"/>
        <v>-3.0000000000000001E-3</v>
      </c>
      <c r="N16" s="2">
        <f t="shared" si="4"/>
        <v>-3.0000000000000001E-3</v>
      </c>
      <c r="O16" s="2"/>
    </row>
    <row r="17" spans="9:23" x14ac:dyDescent="0.25">
      <c r="I17" s="2">
        <f t="shared" si="5"/>
        <v>-0.01</v>
      </c>
      <c r="J17" s="2">
        <f t="shared" si="6"/>
        <v>-0.01</v>
      </c>
      <c r="L17" s="2">
        <f t="shared" si="2"/>
        <v>-6.0000000000000001E-3</v>
      </c>
      <c r="M17" s="2">
        <f t="shared" si="3"/>
        <v>-6.0000000000000001E-3</v>
      </c>
      <c r="N17" s="2">
        <f t="shared" si="4"/>
        <v>-6.0000000000000001E-3</v>
      </c>
      <c r="O17" s="2"/>
    </row>
    <row r="18" spans="9:23" x14ac:dyDescent="0.25">
      <c r="I18" s="2">
        <f t="shared" si="5"/>
        <v>-1.4999999999999999E-2</v>
      </c>
      <c r="J18" s="2">
        <f t="shared" si="6"/>
        <v>-1.4999999999999999E-2</v>
      </c>
      <c r="L18" s="2">
        <f t="shared" si="2"/>
        <v>-8.9999999999999993E-3</v>
      </c>
      <c r="M18" s="2">
        <f t="shared" si="3"/>
        <v>-8.9999999999999993E-3</v>
      </c>
      <c r="N18" s="2">
        <f t="shared" si="4"/>
        <v>-8.9999999999999993E-3</v>
      </c>
      <c r="O18" s="2"/>
    </row>
    <row r="19" spans="9:23" x14ac:dyDescent="0.25">
      <c r="I19" s="2">
        <f t="shared" si="5"/>
        <v>-0.02</v>
      </c>
      <c r="J19" s="2">
        <f t="shared" si="6"/>
        <v>-0.02</v>
      </c>
      <c r="L19" s="2">
        <f t="shared" si="2"/>
        <v>-1.2E-2</v>
      </c>
      <c r="M19" s="2">
        <f t="shared" si="3"/>
        <v>-1.2E-2</v>
      </c>
      <c r="N19" s="2">
        <f t="shared" si="4"/>
        <v>-1.2E-2</v>
      </c>
      <c r="O19" s="2"/>
    </row>
    <row r="20" spans="9:23" x14ac:dyDescent="0.25">
      <c r="I20" s="2">
        <f t="shared" si="5"/>
        <v>-2.5000000000000001E-2</v>
      </c>
      <c r="J20" s="2">
        <f t="shared" si="6"/>
        <v>-2.5000000000000001E-2</v>
      </c>
      <c r="L20" s="2">
        <f t="shared" si="2"/>
        <v>-1.4999999999999999E-2</v>
      </c>
      <c r="M20" s="2">
        <f t="shared" si="3"/>
        <v>-1.4999999999999999E-2</v>
      </c>
      <c r="N20" s="2">
        <f t="shared" si="4"/>
        <v>-1.4999999999999999E-2</v>
      </c>
      <c r="O20" s="2"/>
    </row>
    <row r="21" spans="9:23" x14ac:dyDescent="0.25">
      <c r="I21" s="2">
        <f t="shared" si="5"/>
        <v>-3.0000000000000002E-2</v>
      </c>
      <c r="J21" s="2">
        <f t="shared" si="6"/>
        <v>-3.0000000000000002E-2</v>
      </c>
      <c r="L21" s="2">
        <f t="shared" si="2"/>
        <v>-1.8000000000000002E-2</v>
      </c>
      <c r="M21" s="2">
        <f t="shared" si="3"/>
        <v>-1.8000000000000002E-2</v>
      </c>
      <c r="N21" s="2">
        <f t="shared" si="4"/>
        <v>-1.8000000000000002E-2</v>
      </c>
      <c r="O21" s="2"/>
    </row>
    <row r="22" spans="9:23" x14ac:dyDescent="0.25">
      <c r="I22" s="2">
        <f t="shared" si="5"/>
        <v>-3.5000000000000003E-2</v>
      </c>
      <c r="J22" s="2">
        <f t="shared" si="6"/>
        <v>-3.5000000000000003E-2</v>
      </c>
      <c r="L22" s="2">
        <f t="shared" si="2"/>
        <v>-2.1000000000000001E-2</v>
      </c>
      <c r="M22" s="2">
        <f t="shared" si="3"/>
        <v>-2.1000000000000001E-2</v>
      </c>
      <c r="N22" s="2">
        <f t="shared" si="4"/>
        <v>-2.1000000000000001E-2</v>
      </c>
      <c r="O22" s="2"/>
    </row>
    <row r="23" spans="9:23" x14ac:dyDescent="0.25">
      <c r="I23" s="2">
        <f t="shared" si="5"/>
        <v>-0.04</v>
      </c>
      <c r="J23" s="2">
        <f t="shared" si="6"/>
        <v>-0.04</v>
      </c>
      <c r="L23" s="2">
        <f t="shared" si="2"/>
        <v>-2.4E-2</v>
      </c>
      <c r="M23" s="2">
        <f t="shared" si="3"/>
        <v>-2.4E-2</v>
      </c>
      <c r="N23" s="2">
        <f t="shared" si="4"/>
        <v>-2.4E-2</v>
      </c>
      <c r="O23" s="2"/>
    </row>
    <row r="24" spans="9:23" x14ac:dyDescent="0.25">
      <c r="I24" s="2"/>
      <c r="U24" s="1" t="s">
        <v>1</v>
      </c>
      <c r="V24" s="1" t="s">
        <v>2</v>
      </c>
      <c r="W24" s="1" t="s">
        <v>3</v>
      </c>
    </row>
    <row r="25" spans="9:23" ht="18" x14ac:dyDescent="0.35">
      <c r="I25" t="s">
        <v>24</v>
      </c>
      <c r="J25">
        <v>5.0000000000000001E-3</v>
      </c>
      <c r="Q25" t="s">
        <v>4</v>
      </c>
      <c r="T25" s="1" t="s">
        <v>5</v>
      </c>
      <c r="U25" s="2">
        <f>'Multiplier Dashboard'!O13/'DETAIL OF CALCULATION'!$G$7-'Multiplier Dashboard'!O13/'DETAIL OF CALCULATION'!$G$7</f>
        <v>0</v>
      </c>
      <c r="V25" s="16">
        <f>'Multiplier Dashboard'!P13/'DETAIL OF CALCULATION'!$G$7-'Multiplier Dashboard'!O13/'DETAIL OF CALCULATION'!$G$7</f>
        <v>0</v>
      </c>
      <c r="W25" s="4">
        <f>'Multiplier Dashboard'!Q13/'DETAIL OF CALCULATION'!$G$7-'Multiplier Dashboard'!O13/'DETAIL OF CALCULATION'!$G$7</f>
        <v>0</v>
      </c>
    </row>
    <row r="26" spans="9:23" ht="17.25" x14ac:dyDescent="0.25">
      <c r="Q26" t="s">
        <v>6</v>
      </c>
      <c r="T26" s="1" t="s">
        <v>7</v>
      </c>
      <c r="U26" s="2">
        <f>'Multiplier Dashboard'!O14/'DETAIL OF CALCULATION'!$G$7-'Multiplier Dashboard'!O14/'DETAIL OF CALCULATION'!$G$7</f>
        <v>0</v>
      </c>
      <c r="V26" s="16">
        <f>'Multiplier Dashboard'!P14/'DETAIL OF CALCULATION'!$G$7-'Multiplier Dashboard'!O14/'DETAIL OF CALCULATION'!$G$7</f>
        <v>0</v>
      </c>
      <c r="W26" s="4">
        <f>'Multiplier Dashboard'!Q14/'DETAIL OF CALCULATION'!$G$7-'Multiplier Dashboard'!O14/'DETAIL OF CALCULATION'!$G$7</f>
        <v>0</v>
      </c>
    </row>
    <row r="27" spans="9:23" x14ac:dyDescent="0.25">
      <c r="Q27" t="s">
        <v>8</v>
      </c>
      <c r="T27" s="1" t="s">
        <v>9</v>
      </c>
      <c r="U27" s="3">
        <v>2.8000000000000001E-2</v>
      </c>
      <c r="V27" s="3">
        <v>2.8000000000000001E-2</v>
      </c>
      <c r="W27" s="3">
        <v>2.8000000000000001E-2</v>
      </c>
    </row>
    <row r="28" spans="9:23" x14ac:dyDescent="0.25">
      <c r="I28" t="s">
        <v>25</v>
      </c>
    </row>
    <row r="30" spans="9:23" x14ac:dyDescent="0.25">
      <c r="I30">
        <f>$G$7*(1+I7)</f>
        <v>19765.2</v>
      </c>
      <c r="J30">
        <f>$G$7*(1+J7)</f>
        <v>19765.2</v>
      </c>
      <c r="L30">
        <f t="shared" ref="L30:N30" si="7">$G$7*(1+L7)</f>
        <v>19461.12</v>
      </c>
      <c r="M30">
        <f t="shared" si="7"/>
        <v>19461.12</v>
      </c>
      <c r="N30">
        <f t="shared" si="7"/>
        <v>19461.12</v>
      </c>
    </row>
    <row r="31" spans="9:23" x14ac:dyDescent="0.25">
      <c r="I31">
        <f t="shared" ref="I31:I46" si="8">$G$7*(1+I8)</f>
        <v>19670.174999999999</v>
      </c>
      <c r="J31">
        <f t="shared" ref="J31:N31" si="9">$G$7*(1+J8)</f>
        <v>19670.174999999999</v>
      </c>
      <c r="L31">
        <f t="shared" si="9"/>
        <v>19404.105</v>
      </c>
      <c r="M31">
        <f t="shared" si="9"/>
        <v>19404.105</v>
      </c>
      <c r="N31">
        <f t="shared" si="9"/>
        <v>19404.105</v>
      </c>
    </row>
    <row r="32" spans="9:23" x14ac:dyDescent="0.25">
      <c r="I32">
        <f t="shared" si="8"/>
        <v>19575.150000000001</v>
      </c>
      <c r="J32">
        <f t="shared" ref="J32:N32" si="10">$G$7*(1+J9)</f>
        <v>19575.150000000001</v>
      </c>
      <c r="L32">
        <f t="shared" si="10"/>
        <v>19347.09</v>
      </c>
      <c r="M32">
        <f t="shared" si="10"/>
        <v>19347.09</v>
      </c>
      <c r="N32">
        <f t="shared" si="10"/>
        <v>19347.09</v>
      </c>
      <c r="Q32" t="s">
        <v>10</v>
      </c>
      <c r="U32" s="2">
        <f>-$V$38*U26+($V$41+$V$42)*(U27-$V$43)+U25</f>
        <v>0</v>
      </c>
      <c r="V32" s="4">
        <f>-$V$38*V26+($V$41+$V$42)*(V27-$V$43)+V25</f>
        <v>0</v>
      </c>
      <c r="W32" s="4">
        <f>-$V$38*W26+($V$41+$V$42)*(W27-$V$43)+W25</f>
        <v>0</v>
      </c>
    </row>
    <row r="33" spans="9:25" x14ac:dyDescent="0.25">
      <c r="I33">
        <f t="shared" si="8"/>
        <v>19480.125</v>
      </c>
      <c r="J33">
        <f t="shared" ref="J33:N33" si="11">$G$7*(1+J10)</f>
        <v>19480.125</v>
      </c>
      <c r="L33">
        <f t="shared" si="11"/>
        <v>19290.074999999997</v>
      </c>
      <c r="M33">
        <f t="shared" si="11"/>
        <v>19290.074999999997</v>
      </c>
      <c r="N33">
        <f t="shared" si="11"/>
        <v>19290.074999999997</v>
      </c>
    </row>
    <row r="34" spans="9:25" x14ac:dyDescent="0.25">
      <c r="I34">
        <f t="shared" si="8"/>
        <v>19385.099999999999</v>
      </c>
      <c r="J34">
        <f t="shared" ref="J34:N34" si="12">$G$7*(1+J11)</f>
        <v>19385.099999999999</v>
      </c>
      <c r="L34">
        <f t="shared" si="12"/>
        <v>19233.060000000001</v>
      </c>
      <c r="M34">
        <f t="shared" si="12"/>
        <v>19233.060000000001</v>
      </c>
      <c r="N34">
        <f t="shared" si="12"/>
        <v>19233.060000000001</v>
      </c>
      <c r="Q34" t="s">
        <v>11</v>
      </c>
      <c r="U34">
        <f>$V$45</f>
        <v>0.4</v>
      </c>
      <c r="V34">
        <f>$V$45</f>
        <v>0.4</v>
      </c>
      <c r="W34">
        <f>$V$45</f>
        <v>0.4</v>
      </c>
    </row>
    <row r="35" spans="9:25" ht="15.75" thickBot="1" x14ac:dyDescent="0.3">
      <c r="I35">
        <f t="shared" si="8"/>
        <v>19290.074999999997</v>
      </c>
      <c r="J35">
        <f t="shared" ref="J35:N35" si="13">$G$7*(1+J12)</f>
        <v>19290.074999999997</v>
      </c>
      <c r="L35">
        <f t="shared" si="13"/>
        <v>19176.044999999998</v>
      </c>
      <c r="M35">
        <f t="shared" si="13"/>
        <v>19176.044999999998</v>
      </c>
      <c r="N35">
        <f t="shared" si="13"/>
        <v>19176.044999999998</v>
      </c>
    </row>
    <row r="36" spans="9:25" ht="18.75" thickTop="1" thickBot="1" x14ac:dyDescent="0.3">
      <c r="I36">
        <f t="shared" si="8"/>
        <v>19195.05</v>
      </c>
      <c r="J36">
        <f t="shared" ref="J36:N36" si="14">$G$7*(1+J13)</f>
        <v>19195.05</v>
      </c>
      <c r="L36">
        <f t="shared" si="14"/>
        <v>19119.03</v>
      </c>
      <c r="M36">
        <f t="shared" si="14"/>
        <v>19119.03</v>
      </c>
      <c r="N36">
        <f t="shared" si="14"/>
        <v>19119.03</v>
      </c>
      <c r="Q36" s="5" t="s">
        <v>12</v>
      </c>
      <c r="R36" s="5"/>
      <c r="S36" s="5"/>
      <c r="T36" s="5" t="s">
        <v>13</v>
      </c>
      <c r="U36" s="6">
        <f>U32/U34</f>
        <v>0</v>
      </c>
      <c r="V36" s="7">
        <f>V32/V34</f>
        <v>0</v>
      </c>
      <c r="W36" s="8">
        <f>W32/W34</f>
        <v>0</v>
      </c>
    </row>
    <row r="37" spans="9:25" ht="15.75" thickTop="1" x14ac:dyDescent="0.25">
      <c r="I37">
        <f t="shared" si="8"/>
        <v>19100.024999999998</v>
      </c>
      <c r="J37">
        <f t="shared" ref="J37:N37" si="15">$G$7*(1+J14)</f>
        <v>19100.024999999998</v>
      </c>
      <c r="L37">
        <f t="shared" si="15"/>
        <v>19062.014999999999</v>
      </c>
      <c r="M37">
        <f t="shared" si="15"/>
        <v>19062.014999999999</v>
      </c>
      <c r="N37">
        <f t="shared" si="15"/>
        <v>19062.014999999999</v>
      </c>
      <c r="Q37" t="s">
        <v>32</v>
      </c>
      <c r="U37">
        <f>$G$7*(1+U36)</f>
        <v>19005</v>
      </c>
      <c r="V37">
        <f t="shared" ref="V37:W37" si="16">$G$7*(1+V36)</f>
        <v>19005</v>
      </c>
      <c r="W37">
        <f t="shared" si="16"/>
        <v>19005</v>
      </c>
    </row>
    <row r="38" spans="9:25" x14ac:dyDescent="0.25">
      <c r="I38">
        <f t="shared" si="8"/>
        <v>19005</v>
      </c>
      <c r="J38">
        <f t="shared" ref="J38:N38" si="17">$G$7*(1+J15)</f>
        <v>19005</v>
      </c>
      <c r="L38">
        <f t="shared" si="17"/>
        <v>19005</v>
      </c>
      <c r="M38">
        <f t="shared" si="17"/>
        <v>19005</v>
      </c>
      <c r="N38">
        <f t="shared" si="17"/>
        <v>19005</v>
      </c>
      <c r="Q38" t="s">
        <v>14</v>
      </c>
      <c r="V38" s="3">
        <f>'Multiplier Dashboard'!P47</f>
        <v>0.6</v>
      </c>
    </row>
    <row r="39" spans="9:25" x14ac:dyDescent="0.25">
      <c r="I39">
        <f t="shared" si="8"/>
        <v>18909.974999999999</v>
      </c>
      <c r="J39">
        <f t="shared" ref="J39:N39" si="18">$G$7*(1+J16)</f>
        <v>18909.974999999999</v>
      </c>
      <c r="L39">
        <f t="shared" si="18"/>
        <v>18947.985000000001</v>
      </c>
      <c r="M39">
        <f t="shared" si="18"/>
        <v>18947.985000000001</v>
      </c>
      <c r="N39">
        <f t="shared" si="18"/>
        <v>18947.985000000001</v>
      </c>
      <c r="Q39" t="s">
        <v>15</v>
      </c>
      <c r="V39" s="3">
        <v>0</v>
      </c>
    </row>
    <row r="40" spans="9:25" x14ac:dyDescent="0.25">
      <c r="I40">
        <f t="shared" si="8"/>
        <v>18814.95</v>
      </c>
      <c r="J40">
        <f t="shared" ref="J40:N40" si="19">$G$7*(1+J17)</f>
        <v>18814.95</v>
      </c>
      <c r="L40">
        <f t="shared" si="19"/>
        <v>18890.97</v>
      </c>
      <c r="M40">
        <f t="shared" si="19"/>
        <v>18890.97</v>
      </c>
      <c r="N40">
        <f t="shared" si="19"/>
        <v>18890.97</v>
      </c>
      <c r="Q40" t="s">
        <v>16</v>
      </c>
      <c r="V40" s="3">
        <v>0</v>
      </c>
    </row>
    <row r="41" spans="9:25" x14ac:dyDescent="0.25">
      <c r="I41">
        <f t="shared" si="8"/>
        <v>18719.924999999999</v>
      </c>
      <c r="J41">
        <f t="shared" ref="J41:N41" si="20">$G$7*(1+J18)</f>
        <v>18719.924999999999</v>
      </c>
      <c r="L41">
        <f t="shared" si="20"/>
        <v>18833.954999999998</v>
      </c>
      <c r="M41">
        <f t="shared" si="20"/>
        <v>18833.954999999998</v>
      </c>
      <c r="N41">
        <f t="shared" si="20"/>
        <v>18833.954999999998</v>
      </c>
      <c r="Q41" t="s">
        <v>17</v>
      </c>
      <c r="V41" s="9">
        <v>-0.2</v>
      </c>
    </row>
    <row r="42" spans="9:25" x14ac:dyDescent="0.25">
      <c r="I42">
        <f t="shared" si="8"/>
        <v>18624.900000000001</v>
      </c>
      <c r="J42">
        <f t="shared" ref="J42:N42" si="21">$G$7*(1+J19)</f>
        <v>18624.900000000001</v>
      </c>
      <c r="L42">
        <f t="shared" si="21"/>
        <v>18776.939999999999</v>
      </c>
      <c r="M42">
        <f t="shared" si="21"/>
        <v>18776.939999999999</v>
      </c>
      <c r="N42">
        <f t="shared" si="21"/>
        <v>18776.939999999999</v>
      </c>
      <c r="Q42" t="s">
        <v>18</v>
      </c>
      <c r="V42" s="9">
        <v>-0.6</v>
      </c>
    </row>
    <row r="43" spans="9:25" ht="17.25" x14ac:dyDescent="0.25">
      <c r="I43">
        <f t="shared" si="8"/>
        <v>18529.875</v>
      </c>
      <c r="J43">
        <f t="shared" ref="J43:N43" si="22">$G$7*(1+J20)</f>
        <v>18529.875</v>
      </c>
      <c r="L43">
        <f t="shared" si="22"/>
        <v>18719.924999999999</v>
      </c>
      <c r="M43">
        <f t="shared" si="22"/>
        <v>18719.924999999999</v>
      </c>
      <c r="N43">
        <f t="shared" si="22"/>
        <v>18719.924999999999</v>
      </c>
      <c r="Q43" t="s">
        <v>19</v>
      </c>
      <c r="U43" s="10" t="s">
        <v>20</v>
      </c>
      <c r="V43" s="3">
        <v>2.8000000000000001E-2</v>
      </c>
    </row>
    <row r="44" spans="9:25" x14ac:dyDescent="0.25">
      <c r="I44">
        <f t="shared" si="8"/>
        <v>18434.849999999999</v>
      </c>
      <c r="J44">
        <f t="shared" ref="J44:N44" si="23">$G$7*(1+J21)</f>
        <v>18434.849999999999</v>
      </c>
      <c r="L44">
        <f t="shared" si="23"/>
        <v>18662.91</v>
      </c>
      <c r="M44">
        <f t="shared" si="23"/>
        <v>18662.91</v>
      </c>
      <c r="N44">
        <f t="shared" si="23"/>
        <v>18662.91</v>
      </c>
    </row>
    <row r="45" spans="9:25" x14ac:dyDescent="0.25">
      <c r="I45">
        <f t="shared" si="8"/>
        <v>18339.825000000001</v>
      </c>
      <c r="J45">
        <f t="shared" ref="J45:N45" si="24">$G$7*(1+J22)</f>
        <v>18339.825000000001</v>
      </c>
      <c r="L45">
        <f t="shared" si="24"/>
        <v>18605.895</v>
      </c>
      <c r="M45">
        <f t="shared" si="24"/>
        <v>18605.895</v>
      </c>
      <c r="N45">
        <f t="shared" si="24"/>
        <v>18605.895</v>
      </c>
      <c r="Q45" t="s">
        <v>21</v>
      </c>
      <c r="V45" s="11">
        <f>1-(V38*(1-V39))+V40</f>
        <v>0.4</v>
      </c>
    </row>
    <row r="46" spans="9:25" x14ac:dyDescent="0.25">
      <c r="I46">
        <f t="shared" si="8"/>
        <v>18244.8</v>
      </c>
      <c r="J46">
        <f t="shared" ref="J46:N46" si="25">$G$7*(1+J23)</f>
        <v>18244.8</v>
      </c>
      <c r="L46">
        <f t="shared" si="25"/>
        <v>18548.88</v>
      </c>
      <c r="M46">
        <f t="shared" si="25"/>
        <v>18548.88</v>
      </c>
      <c r="N46">
        <f t="shared" si="25"/>
        <v>18548.88</v>
      </c>
      <c r="R46" t="s">
        <v>1</v>
      </c>
    </row>
    <row r="47" spans="9:25" x14ac:dyDescent="0.25">
      <c r="R47" t="s">
        <v>22</v>
      </c>
      <c r="S47" t="s">
        <v>23</v>
      </c>
      <c r="U47" t="s">
        <v>22</v>
      </c>
      <c r="V47" t="s">
        <v>23</v>
      </c>
      <c r="X47" t="s">
        <v>22</v>
      </c>
      <c r="Y47" t="s">
        <v>23</v>
      </c>
    </row>
    <row r="48" spans="9:25" x14ac:dyDescent="0.25">
      <c r="R48" s="2">
        <f>U36</f>
        <v>0</v>
      </c>
      <c r="S48">
        <v>-0.04</v>
      </c>
      <c r="U48">
        <v>-0.04</v>
      </c>
      <c r="V48" s="2">
        <f>S49</f>
        <v>0</v>
      </c>
      <c r="X48" s="2">
        <f>R48</f>
        <v>0</v>
      </c>
      <c r="Y48" s="2">
        <f>V48</f>
        <v>0</v>
      </c>
    </row>
    <row r="49" spans="18:25" x14ac:dyDescent="0.25">
      <c r="R49" s="2">
        <f>R48</f>
        <v>0</v>
      </c>
      <c r="S49" s="2">
        <f>R49</f>
        <v>0</v>
      </c>
      <c r="U49" s="2">
        <f>R49</f>
        <v>0</v>
      </c>
      <c r="V49" s="2">
        <f>U49</f>
        <v>0</v>
      </c>
      <c r="X49" s="2">
        <f>R49</f>
        <v>0</v>
      </c>
      <c r="Y49" s="2">
        <f>V49</f>
        <v>0</v>
      </c>
    </row>
    <row r="51" spans="18:25" x14ac:dyDescent="0.25">
      <c r="R51" t="s">
        <v>2</v>
      </c>
    </row>
    <row r="52" spans="18:25" x14ac:dyDescent="0.25">
      <c r="R52" t="s">
        <v>22</v>
      </c>
      <c r="S52" t="s">
        <v>23</v>
      </c>
      <c r="U52" t="s">
        <v>22</v>
      </c>
      <c r="V52" t="s">
        <v>23</v>
      </c>
      <c r="X52" t="s">
        <v>22</v>
      </c>
      <c r="Y52" t="s">
        <v>23</v>
      </c>
    </row>
    <row r="53" spans="18:25" x14ac:dyDescent="0.25">
      <c r="R53" s="2">
        <f>V36</f>
        <v>0</v>
      </c>
      <c r="S53">
        <f>S48</f>
        <v>-0.04</v>
      </c>
      <c r="U53">
        <f>U48</f>
        <v>-0.04</v>
      </c>
      <c r="V53" s="2">
        <f>U54</f>
        <v>0</v>
      </c>
      <c r="X53" s="2">
        <f>R53</f>
        <v>0</v>
      </c>
      <c r="Y53" s="2">
        <f>V53</f>
        <v>0</v>
      </c>
    </row>
    <row r="54" spans="18:25" x14ac:dyDescent="0.25">
      <c r="R54" s="2">
        <f>R53</f>
        <v>0</v>
      </c>
      <c r="S54" s="2">
        <f>R54</f>
        <v>0</v>
      </c>
      <c r="U54" s="2">
        <f>R53</f>
        <v>0</v>
      </c>
      <c r="V54" s="2">
        <f>U54</f>
        <v>0</v>
      </c>
      <c r="X54" s="2">
        <f>R54</f>
        <v>0</v>
      </c>
      <c r="Y54" s="2">
        <f>V54</f>
        <v>0</v>
      </c>
    </row>
    <row r="57" spans="18:25" x14ac:dyDescent="0.25">
      <c r="R57" t="s">
        <v>3</v>
      </c>
    </row>
    <row r="58" spans="18:25" x14ac:dyDescent="0.25">
      <c r="R58" t="s">
        <v>22</v>
      </c>
      <c r="S58" t="s">
        <v>23</v>
      </c>
      <c r="U58" t="s">
        <v>22</v>
      </c>
      <c r="V58" t="s">
        <v>23</v>
      </c>
      <c r="X58" t="s">
        <v>22</v>
      </c>
      <c r="Y58" t="s">
        <v>23</v>
      </c>
    </row>
    <row r="59" spans="18:25" x14ac:dyDescent="0.25">
      <c r="R59" s="2">
        <f>W36</f>
        <v>0</v>
      </c>
      <c r="S59">
        <f>S53</f>
        <v>-0.04</v>
      </c>
      <c r="U59">
        <f>U53</f>
        <v>-0.04</v>
      </c>
      <c r="V59" s="2">
        <f>U60</f>
        <v>0</v>
      </c>
      <c r="X59" s="2">
        <f>R59</f>
        <v>0</v>
      </c>
      <c r="Y59" s="2">
        <f>V59</f>
        <v>0</v>
      </c>
    </row>
    <row r="60" spans="18:25" x14ac:dyDescent="0.25">
      <c r="R60" s="2">
        <f>R59</f>
        <v>0</v>
      </c>
      <c r="S60" s="2">
        <f>R60</f>
        <v>0</v>
      </c>
      <c r="U60" s="2">
        <f>S60</f>
        <v>0</v>
      </c>
      <c r="V60" s="2">
        <f>U60</f>
        <v>0</v>
      </c>
      <c r="X60" s="2">
        <f>R60</f>
        <v>0</v>
      </c>
      <c r="Y60" s="2">
        <f>V60</f>
        <v>0</v>
      </c>
    </row>
    <row r="62" spans="18:25" x14ac:dyDescent="0.25">
      <c r="R62" t="s">
        <v>1</v>
      </c>
    </row>
    <row r="63" spans="18:25" x14ac:dyDescent="0.25">
      <c r="R63" t="s">
        <v>22</v>
      </c>
      <c r="S63" t="s">
        <v>23</v>
      </c>
      <c r="U63" t="s">
        <v>22</v>
      </c>
      <c r="V63" t="s">
        <v>23</v>
      </c>
      <c r="X63" t="s">
        <v>22</v>
      </c>
      <c r="Y63" t="s">
        <v>23</v>
      </c>
    </row>
    <row r="64" spans="18:25" x14ac:dyDescent="0.25">
      <c r="R64" s="13">
        <f>$G$7*(1+R48)</f>
        <v>19005</v>
      </c>
      <c r="S64" s="13">
        <f t="shared" ref="S64:S65" si="26">$G$7*(1+S48)</f>
        <v>18244.8</v>
      </c>
      <c r="U64" s="13">
        <f>$G$7*(1+U48)</f>
        <v>18244.8</v>
      </c>
      <c r="V64" s="13">
        <f t="shared" ref="V64:V65" si="27">$G$7*(1+V48)</f>
        <v>19005</v>
      </c>
      <c r="X64" s="13">
        <f>$G$7*(1+X48)</f>
        <v>19005</v>
      </c>
      <c r="Y64" s="13">
        <f t="shared" ref="Y64:Y65" si="28">$G$7*(1+Y48)</f>
        <v>19005</v>
      </c>
    </row>
    <row r="65" spans="18:26" x14ac:dyDescent="0.25">
      <c r="R65" s="13">
        <f t="shared" ref="R65" si="29">$G$7*(1+R49)</f>
        <v>19005</v>
      </c>
      <c r="S65" s="13">
        <f t="shared" si="26"/>
        <v>19005</v>
      </c>
      <c r="U65" s="13">
        <f t="shared" ref="U65" si="30">$G$7*(1+U49)</f>
        <v>19005</v>
      </c>
      <c r="V65" s="13">
        <f t="shared" si="27"/>
        <v>19005</v>
      </c>
      <c r="X65" s="13">
        <f t="shared" ref="X65" si="31">$G$7*(1+X49)</f>
        <v>19005</v>
      </c>
      <c r="Y65" s="13">
        <f t="shared" si="28"/>
        <v>19005</v>
      </c>
    </row>
    <row r="67" spans="18:26" x14ac:dyDescent="0.25">
      <c r="R67" s="25" t="s">
        <v>2</v>
      </c>
      <c r="S67" s="25"/>
      <c r="T67" s="25"/>
      <c r="U67" s="25"/>
      <c r="V67" s="25"/>
      <c r="W67" s="25"/>
      <c r="X67" s="25"/>
      <c r="Y67" s="25"/>
    </row>
    <row r="68" spans="18:26" x14ac:dyDescent="0.25">
      <c r="R68" s="25" t="s">
        <v>22</v>
      </c>
      <c r="S68" s="25" t="s">
        <v>23</v>
      </c>
      <c r="T68" s="25"/>
      <c r="U68" s="25" t="s">
        <v>22</v>
      </c>
      <c r="V68" s="25" t="s">
        <v>23</v>
      </c>
      <c r="W68" s="25"/>
      <c r="X68" s="25" t="s">
        <v>22</v>
      </c>
      <c r="Y68" s="25" t="s">
        <v>23</v>
      </c>
    </row>
    <row r="69" spans="18:26" x14ac:dyDescent="0.25">
      <c r="R69" s="26">
        <f>$G$7*(1+R53)</f>
        <v>19005</v>
      </c>
      <c r="S69" s="26">
        <f t="shared" ref="S69:S70" si="32">$G$7*(1+S53)</f>
        <v>18244.8</v>
      </c>
      <c r="T69" s="25"/>
      <c r="U69" s="26">
        <f>$G$7*(1+U53)</f>
        <v>18244.8</v>
      </c>
      <c r="V69" s="26">
        <f t="shared" ref="V69:V70" si="33">$G$7*(1+V53)</f>
        <v>19005</v>
      </c>
      <c r="W69" s="25"/>
      <c r="X69" s="26">
        <f>$G$7*(1+X53)</f>
        <v>19005</v>
      </c>
      <c r="Y69" s="26">
        <f t="shared" ref="Y69:Y70" si="34">$G$7*(1+Y53)</f>
        <v>19005</v>
      </c>
    </row>
    <row r="70" spans="18:26" x14ac:dyDescent="0.25">
      <c r="R70" s="26">
        <f t="shared" ref="R70" si="35">$G$7*(1+R54)</f>
        <v>19005</v>
      </c>
      <c r="S70" s="26">
        <f t="shared" si="32"/>
        <v>19005</v>
      </c>
      <c r="T70" s="25"/>
      <c r="U70" s="26">
        <f t="shared" ref="U70" si="36">$G$7*(1+U54)</f>
        <v>19005</v>
      </c>
      <c r="V70" s="26">
        <f t="shared" si="33"/>
        <v>19005</v>
      </c>
      <c r="W70" s="25"/>
      <c r="X70" s="26">
        <f t="shared" ref="X70" si="37">$G$7*(1+X54)</f>
        <v>19005</v>
      </c>
      <c r="Y70" s="26">
        <f t="shared" si="34"/>
        <v>19005</v>
      </c>
      <c r="Z70" s="2"/>
    </row>
    <row r="73" spans="18:26" x14ac:dyDescent="0.25">
      <c r="R73" s="23" t="s">
        <v>3</v>
      </c>
      <c r="S73" s="23"/>
      <c r="T73" s="23"/>
      <c r="U73" s="23"/>
      <c r="V73" s="23"/>
      <c r="W73" s="23"/>
      <c r="X73" s="23"/>
      <c r="Y73" s="23"/>
    </row>
    <row r="74" spans="18:26" x14ac:dyDescent="0.25">
      <c r="R74" s="23" t="s">
        <v>22</v>
      </c>
      <c r="S74" s="23" t="s">
        <v>23</v>
      </c>
      <c r="T74" s="23"/>
      <c r="U74" s="23" t="s">
        <v>22</v>
      </c>
      <c r="V74" s="23" t="s">
        <v>23</v>
      </c>
      <c r="W74" s="23"/>
      <c r="X74" s="23" t="s">
        <v>22</v>
      </c>
      <c r="Y74" s="23" t="s">
        <v>23</v>
      </c>
    </row>
    <row r="75" spans="18:26" x14ac:dyDescent="0.25">
      <c r="R75" s="24">
        <f>$G$7*(1+R59)</f>
        <v>19005</v>
      </c>
      <c r="S75" s="24">
        <f t="shared" ref="S75:S76" si="38">$G$7*(1+S59)</f>
        <v>18244.8</v>
      </c>
      <c r="T75" s="23"/>
      <c r="U75" s="24">
        <f>$G$7*(1+U59)</f>
        <v>18244.8</v>
      </c>
      <c r="V75" s="24">
        <f t="shared" ref="V75:V76" si="39">$G$7*(1+V59)</f>
        <v>19005</v>
      </c>
      <c r="W75" s="23"/>
      <c r="X75" s="24">
        <f>$G$7*(1+X59)</f>
        <v>19005</v>
      </c>
      <c r="Y75" s="24">
        <f t="shared" ref="Y75:Y76" si="40">$G$7*(1+Y59)</f>
        <v>19005</v>
      </c>
    </row>
    <row r="76" spans="18:26" x14ac:dyDescent="0.25">
      <c r="R76" s="24">
        <f t="shared" ref="R76" si="41">$G$7*(1+R60)</f>
        <v>19005</v>
      </c>
      <c r="S76" s="24">
        <f t="shared" si="38"/>
        <v>19005</v>
      </c>
      <c r="T76" s="23"/>
      <c r="U76" s="24">
        <f t="shared" ref="U76" si="42">$G$7*(1+U60)</f>
        <v>19005</v>
      </c>
      <c r="V76" s="24">
        <f t="shared" si="39"/>
        <v>19005</v>
      </c>
      <c r="W76" s="23"/>
      <c r="X76" s="24">
        <f t="shared" ref="X76" si="43">$G$7*(1+X60)</f>
        <v>19005</v>
      </c>
      <c r="Y76" s="24">
        <f t="shared" si="40"/>
        <v>19005</v>
      </c>
    </row>
  </sheetData>
  <sheetProtection sheet="1" objects="1" scenarios="1"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Equation.DSMT4" shapeId="1025" r:id="rId3">
          <objectPr defaultSize="0" r:id="rId4">
            <anchor moveWithCells="1" sizeWithCells="1">
              <from>
                <xdr:col>20</xdr:col>
                <xdr:colOff>0</xdr:colOff>
                <xdr:row>36</xdr:row>
                <xdr:rowOff>161925</xdr:rowOff>
              </from>
              <to>
                <xdr:col>20</xdr:col>
                <xdr:colOff>504825</xdr:colOff>
                <xdr:row>38</xdr:row>
                <xdr:rowOff>19050</xdr:rowOff>
              </to>
            </anchor>
          </objectPr>
        </oleObject>
      </mc:Choice>
      <mc:Fallback>
        <oleObject progId="Equation.DSMT4" shapeId="1025" r:id="rId3"/>
      </mc:Fallback>
    </mc:AlternateContent>
    <mc:AlternateContent xmlns:mc="http://schemas.openxmlformats.org/markup-compatibility/2006">
      <mc:Choice Requires="x14">
        <oleObject progId="Equation.DSMT4" shapeId="1026" r:id="rId5">
          <objectPr defaultSize="0" r:id="rId6">
            <anchor moveWithCells="1" sizeWithCells="1">
              <from>
                <xdr:col>20</xdr:col>
                <xdr:colOff>95250</xdr:colOff>
                <xdr:row>39</xdr:row>
                <xdr:rowOff>9525</xdr:rowOff>
              </from>
              <to>
                <xdr:col>20</xdr:col>
                <xdr:colOff>409575</xdr:colOff>
                <xdr:row>40</xdr:row>
                <xdr:rowOff>57150</xdr:rowOff>
              </to>
            </anchor>
          </objectPr>
        </oleObject>
      </mc:Choice>
      <mc:Fallback>
        <oleObject progId="Equation.DSMT4" shapeId="1026" r:id="rId5"/>
      </mc:Fallback>
    </mc:AlternateContent>
    <mc:AlternateContent xmlns:mc="http://schemas.openxmlformats.org/markup-compatibility/2006">
      <mc:Choice Requires="x14">
        <oleObject progId="Equation.DSMT4" shapeId="1027" r:id="rId7">
          <objectPr defaultSize="0" r:id="rId8">
            <anchor moveWithCells="1" sizeWithCells="1">
              <from>
                <xdr:col>20</xdr:col>
                <xdr:colOff>123825</xdr:colOff>
                <xdr:row>39</xdr:row>
                <xdr:rowOff>171450</xdr:rowOff>
              </from>
              <to>
                <xdr:col>20</xdr:col>
                <xdr:colOff>333375</xdr:colOff>
                <xdr:row>41</xdr:row>
                <xdr:rowOff>28575</xdr:rowOff>
              </to>
            </anchor>
          </objectPr>
        </oleObject>
      </mc:Choice>
      <mc:Fallback>
        <oleObject progId="Equation.DSMT4" shapeId="1027" r:id="rId7"/>
      </mc:Fallback>
    </mc:AlternateContent>
    <mc:AlternateContent xmlns:mc="http://schemas.openxmlformats.org/markup-compatibility/2006">
      <mc:Choice Requires="x14">
        <oleObject progId="Equation.DSMT4" shapeId="1028" r:id="rId9">
          <objectPr defaultSize="0" r:id="rId10">
            <anchor moveWithCells="1" sizeWithCells="1">
              <from>
                <xdr:col>20</xdr:col>
                <xdr:colOff>114300</xdr:colOff>
                <xdr:row>40</xdr:row>
                <xdr:rowOff>180975</xdr:rowOff>
              </from>
              <to>
                <xdr:col>20</xdr:col>
                <xdr:colOff>304800</xdr:colOff>
                <xdr:row>42</xdr:row>
                <xdr:rowOff>38100</xdr:rowOff>
              </to>
            </anchor>
          </objectPr>
        </oleObject>
      </mc:Choice>
      <mc:Fallback>
        <oleObject progId="Equation.DSMT4" shapeId="1028" r:id="rId9"/>
      </mc:Fallback>
    </mc:AlternateContent>
    <mc:AlternateContent xmlns:mc="http://schemas.openxmlformats.org/markup-compatibility/2006">
      <mc:Choice Requires="x14">
        <oleObject progId="Equation.DSMT4" shapeId="1029" r:id="rId11">
          <objectPr defaultSize="0" r:id="rId12">
            <anchor moveWithCells="1" sizeWithCells="1">
              <from>
                <xdr:col>20</xdr:col>
                <xdr:colOff>180975</xdr:colOff>
                <xdr:row>38</xdr:row>
                <xdr:rowOff>38100</xdr:rowOff>
              </from>
              <to>
                <xdr:col>20</xdr:col>
                <xdr:colOff>314325</xdr:colOff>
                <xdr:row>38</xdr:row>
                <xdr:rowOff>180975</xdr:rowOff>
              </to>
            </anchor>
          </objectPr>
        </oleObject>
      </mc:Choice>
      <mc:Fallback>
        <oleObject progId="Equation.DSMT4" shapeId="1029" r:id="rId11"/>
      </mc:Fallback>
    </mc:AlternateContent>
    <mc:AlternateContent xmlns:mc="http://schemas.openxmlformats.org/markup-compatibility/2006">
      <mc:Choice Requires="x14">
        <oleObject progId="Equation.DSMT4" shapeId="1032" r:id="rId13">
          <objectPr defaultSize="0" autoPict="0" r:id="rId14">
            <anchor moveWithCells="1">
              <from>
                <xdr:col>19</xdr:col>
                <xdr:colOff>104775</xdr:colOff>
                <xdr:row>44</xdr:row>
                <xdr:rowOff>28575</xdr:rowOff>
              </from>
              <to>
                <xdr:col>21</xdr:col>
                <xdr:colOff>171450</xdr:colOff>
                <xdr:row>45</xdr:row>
                <xdr:rowOff>47625</xdr:rowOff>
              </to>
            </anchor>
          </objectPr>
        </oleObject>
      </mc:Choice>
      <mc:Fallback>
        <oleObject progId="Equation.DSMT4" shapeId="1032" r:id="rId13"/>
      </mc:Fallback>
    </mc:AlternateContent>
    <mc:AlternateContent xmlns:mc="http://schemas.openxmlformats.org/markup-compatibility/2006">
      <mc:Choice Requires="x14">
        <oleObject progId="Equation.DSMT4" shapeId="1033" r:id="rId15">
          <objectPr defaultSize="0" autoPict="0" r:id="rId16">
            <anchor moveWithCells="1">
              <from>
                <xdr:col>17</xdr:col>
                <xdr:colOff>114300</xdr:colOff>
                <xdr:row>31</xdr:row>
                <xdr:rowOff>9525</xdr:rowOff>
              </from>
              <to>
                <xdr:col>20</xdr:col>
                <xdr:colOff>28575</xdr:colOff>
                <xdr:row>32</xdr:row>
                <xdr:rowOff>19050</xdr:rowOff>
              </to>
            </anchor>
          </objectPr>
        </oleObject>
      </mc:Choice>
      <mc:Fallback>
        <oleObject progId="Equation.DSMT4" shapeId="1033" r:id="rId15"/>
      </mc:Fallback>
    </mc:AlternateContent>
    <mc:AlternateContent xmlns:mc="http://schemas.openxmlformats.org/markup-compatibility/2006">
      <mc:Choice Requires="x14">
        <oleObject progId="Equation.DSMT4" shapeId="1034" r:id="rId17">
          <objectPr defaultSize="0" autoPict="0" r:id="rId14">
            <anchor moveWithCells="1">
              <from>
                <xdr:col>18</xdr:col>
                <xdr:colOff>0</xdr:colOff>
                <xdr:row>32</xdr:row>
                <xdr:rowOff>171450</xdr:rowOff>
              </from>
              <to>
                <xdr:col>20</xdr:col>
                <xdr:colOff>66675</xdr:colOff>
                <xdr:row>34</xdr:row>
                <xdr:rowOff>0</xdr:rowOff>
              </to>
            </anchor>
          </objectPr>
        </oleObject>
      </mc:Choice>
      <mc:Fallback>
        <oleObject progId="Equation.DSMT4" shapeId="1034" r:id="rId17"/>
      </mc:Fallback>
    </mc:AlternateContent>
    <mc:AlternateContent xmlns:mc="http://schemas.openxmlformats.org/markup-compatibility/2006">
      <mc:Choice Requires="x14">
        <oleObject progId="Equation.DSMT4" shapeId="1035" r:id="rId18">
          <objectPr defaultSize="0" autoPict="0" r:id="rId19">
            <anchor moveWithCells="1">
              <from>
                <xdr:col>16</xdr:col>
                <xdr:colOff>47625</xdr:colOff>
                <xdr:row>27</xdr:row>
                <xdr:rowOff>123825</xdr:rowOff>
              </from>
              <to>
                <xdr:col>22</xdr:col>
                <xdr:colOff>466725</xdr:colOff>
                <xdr:row>30</xdr:row>
                <xdr:rowOff>19050</xdr:rowOff>
              </to>
            </anchor>
          </objectPr>
        </oleObject>
      </mc:Choice>
      <mc:Fallback>
        <oleObject progId="Equation.DSMT4" shapeId="1035" r:id="rId18"/>
      </mc:Fallback>
    </mc:AlternateContent>
    <mc:AlternateContent xmlns:mc="http://schemas.openxmlformats.org/markup-compatibility/2006">
      <mc:Choice Requires="x14">
        <oleObject progId="Equation.DSMT4" shapeId="1047" r:id="rId20">
          <objectPr defaultSize="0" autoPict="0" r:id="rId14">
            <anchor moveWithCells="1">
              <from>
                <xdr:col>19</xdr:col>
                <xdr:colOff>104775</xdr:colOff>
                <xdr:row>60</xdr:row>
                <xdr:rowOff>28575</xdr:rowOff>
              </from>
              <to>
                <xdr:col>21</xdr:col>
                <xdr:colOff>171450</xdr:colOff>
                <xdr:row>61</xdr:row>
                <xdr:rowOff>47625</xdr:rowOff>
              </to>
            </anchor>
          </objectPr>
        </oleObject>
      </mc:Choice>
      <mc:Fallback>
        <oleObject progId="Equation.DSMT4" shapeId="1047" r:id="rId20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Multiplier Dashboard</vt:lpstr>
      <vt:lpstr>DETAIL OF CALCULATION</vt:lpstr>
      <vt:lpstr>DEMSHK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E. Tanner</dc:creator>
  <cp:lastModifiedBy>Evan Tanner</cp:lastModifiedBy>
  <dcterms:created xsi:type="dcterms:W3CDTF">2015-08-09T14:09:09Z</dcterms:created>
  <dcterms:modified xsi:type="dcterms:W3CDTF">2018-10-06T18:05:17Z</dcterms:modified>
</cp:coreProperties>
</file>