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. Tanner\Documents\JHU2018\Mod 4\INTRO to IS LM curve\"/>
    </mc:Choice>
  </mc:AlternateContent>
  <xr:revisionPtr revIDLastSave="0" documentId="13_ncr:1_{64D465BA-563E-4EDB-A13B-1624513EDF41}" xr6:coauthVersionLast="28" xr6:coauthVersionMax="28" xr10:uidLastSave="{00000000-0000-0000-0000-000000000000}"/>
  <bookViews>
    <workbookView xWindow="0" yWindow="0" windowWidth="28800" windowHeight="12135" xr2:uid="{00000000-000D-0000-FFFF-FFFF00000000}"/>
  </bookViews>
  <sheets>
    <sheet name="IS CURVE  PUT YOUR NUMBERS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3" i="1" l="1"/>
  <c r="AL103" i="1" s="1"/>
  <c r="AN103" i="1" s="1"/>
  <c r="AJ97" i="1"/>
  <c r="AL97" i="1" s="1"/>
  <c r="AN97" i="1" s="1"/>
  <c r="AB96" i="1"/>
  <c r="AB102" i="1" s="1"/>
  <c r="Z96" i="1"/>
  <c r="Z102" i="1" s="1"/>
  <c r="AL92" i="1"/>
  <c r="AN92" i="1" s="1"/>
  <c r="AJ92" i="1"/>
  <c r="AL91" i="1" s="1"/>
  <c r="AN91" i="1" s="1"/>
  <c r="AC88" i="1"/>
  <c r="AD53" i="1" s="1"/>
  <c r="AS52" i="1"/>
  <c r="AC64" i="1"/>
  <c r="AS47" i="1"/>
  <c r="AD51" i="1"/>
  <c r="AC51" i="1"/>
  <c r="AB51" i="1"/>
  <c r="AU34" i="1"/>
  <c r="AT34" i="1"/>
  <c r="AS34" i="1"/>
  <c r="R33" i="1"/>
  <c r="Q33" i="1"/>
  <c r="Q21" i="1" s="1"/>
  <c r="P33" i="1"/>
  <c r="P22" i="1" s="1"/>
  <c r="I24" i="1"/>
  <c r="I25" i="1" s="1"/>
  <c r="R23" i="1"/>
  <c r="N23" i="1"/>
  <c r="M23" i="1"/>
  <c r="L23" i="1"/>
  <c r="J23" i="1"/>
  <c r="N22" i="1"/>
  <c r="L22" i="1"/>
  <c r="J22" i="1"/>
  <c r="I22" i="1"/>
  <c r="I21" i="1"/>
  <c r="R21" i="1" s="1"/>
  <c r="AC53" i="1" l="1"/>
  <c r="AD55" i="1"/>
  <c r="Y102" i="1" s="1"/>
  <c r="AB53" i="1"/>
  <c r="AL96" i="1"/>
  <c r="AN96" i="1" s="1"/>
  <c r="L21" i="1"/>
  <c r="M24" i="1"/>
  <c r="J21" i="1"/>
  <c r="L24" i="1"/>
  <c r="N21" i="1"/>
  <c r="P24" i="1"/>
  <c r="J24" i="1"/>
  <c r="I20" i="1"/>
  <c r="P20" i="1" s="1"/>
  <c r="R22" i="1"/>
  <c r="P23" i="1"/>
  <c r="Q24" i="1"/>
  <c r="AB55" i="1"/>
  <c r="AI91" i="1" s="1"/>
  <c r="AL102" i="1"/>
  <c r="AN102" i="1" s="1"/>
  <c r="Q23" i="1"/>
  <c r="R24" i="1"/>
  <c r="AC55" i="1"/>
  <c r="Y96" i="1" s="1"/>
  <c r="M25" i="1"/>
  <c r="L25" i="1"/>
  <c r="P25" i="1"/>
  <c r="J25" i="1"/>
  <c r="R25" i="1"/>
  <c r="I26" i="1"/>
  <c r="N25" i="1"/>
  <c r="Q25" i="1"/>
  <c r="P21" i="1"/>
  <c r="M21" i="1"/>
  <c r="M22" i="1"/>
  <c r="N24" i="1"/>
  <c r="Q22" i="1"/>
  <c r="AI102" i="1" l="1"/>
  <c r="AI103" i="1" s="1"/>
  <c r="R20" i="1"/>
  <c r="J20" i="1"/>
  <c r="I19" i="1"/>
  <c r="L20" i="1"/>
  <c r="N20" i="1"/>
  <c r="M20" i="1"/>
  <c r="AI96" i="1"/>
  <c r="AI97" i="1" s="1"/>
  <c r="Q20" i="1"/>
  <c r="Y91" i="1"/>
  <c r="M26" i="1"/>
  <c r="L26" i="1"/>
  <c r="J26" i="1"/>
  <c r="P26" i="1"/>
  <c r="I27" i="1"/>
  <c r="R26" i="1"/>
  <c r="Q26" i="1"/>
  <c r="N26" i="1"/>
  <c r="Y97" i="1"/>
  <c r="AB97" i="1"/>
  <c r="AE96" i="1"/>
  <c r="AE102" i="1"/>
  <c r="Y103" i="1"/>
  <c r="Y92" i="1"/>
  <c r="AE91" i="1"/>
  <c r="AI92" i="1"/>
  <c r="AM91" i="1"/>
  <c r="AM102" i="1" l="1"/>
  <c r="AM96" i="1"/>
  <c r="R19" i="1"/>
  <c r="I18" i="1"/>
  <c r="N19" i="1"/>
  <c r="J19" i="1"/>
  <c r="L19" i="1"/>
  <c r="M19" i="1"/>
  <c r="Q19" i="1"/>
  <c r="P19" i="1"/>
  <c r="Z103" i="1"/>
  <c r="AB103" i="1" s="1"/>
  <c r="AE103" i="1"/>
  <c r="AK97" i="1"/>
  <c r="AM97" i="1"/>
  <c r="AC96" i="1"/>
  <c r="AF96" i="1" s="1"/>
  <c r="AC97" i="1"/>
  <c r="AF97" i="1" s="1"/>
  <c r="Z97" i="1"/>
  <c r="AE97" i="1"/>
  <c r="M27" i="1"/>
  <c r="L27" i="1"/>
  <c r="R27" i="1"/>
  <c r="J27" i="1"/>
  <c r="Q27" i="1"/>
  <c r="I28" i="1"/>
  <c r="P27" i="1"/>
  <c r="N27" i="1"/>
  <c r="AM92" i="1"/>
  <c r="AK92" i="1"/>
  <c r="Z92" i="1"/>
  <c r="AC91" i="1" s="1"/>
  <c r="AF91" i="1" s="1"/>
  <c r="AB92" i="1"/>
  <c r="AC92" i="1" s="1"/>
  <c r="AF92" i="1" s="1"/>
  <c r="AE92" i="1"/>
  <c r="AM103" i="1"/>
  <c r="AK103" i="1"/>
  <c r="R18" i="1" l="1"/>
  <c r="J18" i="1"/>
  <c r="L18" i="1"/>
  <c r="N18" i="1"/>
  <c r="I17" i="1"/>
  <c r="Q18" i="1"/>
  <c r="P18" i="1"/>
  <c r="M18" i="1"/>
  <c r="M28" i="1"/>
  <c r="Q28" i="1"/>
  <c r="L28" i="1"/>
  <c r="P28" i="1"/>
  <c r="J28" i="1"/>
  <c r="I29" i="1"/>
  <c r="R28" i="1"/>
  <c r="N28" i="1"/>
  <c r="AC103" i="1"/>
  <c r="AF103" i="1" s="1"/>
  <c r="AC102" i="1"/>
  <c r="AF102" i="1" s="1"/>
  <c r="R17" i="1" l="1"/>
  <c r="AT54" i="1" s="1"/>
  <c r="AT55" i="1" s="1"/>
  <c r="N17" i="1"/>
  <c r="J17" i="1"/>
  <c r="L17" i="1"/>
  <c r="Q17" i="1"/>
  <c r="AT49" i="1" s="1"/>
  <c r="AT50" i="1" s="1"/>
  <c r="P17" i="1"/>
  <c r="AT44" i="1" s="1"/>
  <c r="AT45" i="1" s="1"/>
  <c r="M17" i="1"/>
  <c r="I16" i="1"/>
  <c r="AS44" i="1"/>
  <c r="M29" i="1"/>
  <c r="L29" i="1"/>
  <c r="Q29" i="1"/>
  <c r="J29" i="1"/>
  <c r="R29" i="1"/>
  <c r="P29" i="1"/>
  <c r="I30" i="1"/>
  <c r="N29" i="1"/>
  <c r="L16" i="1" l="1"/>
  <c r="I15" i="1"/>
  <c r="N16" i="1"/>
  <c r="M16" i="1"/>
  <c r="J16" i="1"/>
  <c r="AS49" i="1"/>
  <c r="AS45" i="1"/>
  <c r="M30" i="1"/>
  <c r="L30" i="1"/>
  <c r="R30" i="1"/>
  <c r="J30" i="1"/>
  <c r="I31" i="1"/>
  <c r="P30" i="1"/>
  <c r="N30" i="1"/>
  <c r="Q30" i="1"/>
  <c r="AS54" i="1" l="1"/>
  <c r="AS55" i="1" s="1"/>
  <c r="AS50" i="1"/>
  <c r="M15" i="1"/>
  <c r="L15" i="1"/>
  <c r="N15" i="1"/>
  <c r="J15" i="1"/>
  <c r="M31" i="1"/>
  <c r="L31" i="1"/>
  <c r="J31" i="1"/>
  <c r="N31" i="1"/>
</calcChain>
</file>

<file path=xl/sharedStrings.xml><?xml version="1.0" encoding="utf-8"?>
<sst xmlns="http://schemas.openxmlformats.org/spreadsheetml/2006/main" count="86" uniqueCount="29">
  <si>
    <t>gap</t>
  </si>
  <si>
    <t>A</t>
  </si>
  <si>
    <t>B</t>
  </si>
  <si>
    <t>C</t>
  </si>
  <si>
    <t>base</t>
  </si>
  <si>
    <t>alt(i)</t>
  </si>
  <si>
    <t>alt(ii)</t>
  </si>
  <si>
    <r>
      <t>aut</t>
    </r>
    <r>
      <rPr>
        <vertAlign val="subscript"/>
        <sz val="11"/>
        <color theme="1"/>
        <rFont val="Calibri"/>
        <family val="2"/>
        <scheme val="minor"/>
      </rPr>
      <t>IS</t>
    </r>
  </si>
  <si>
    <t>Autonomous demand shock</t>
  </si>
  <si>
    <r>
      <t>aut</t>
    </r>
    <r>
      <rPr>
        <vertAlign val="subscript"/>
        <sz val="11"/>
        <color theme="1"/>
        <rFont val="Calibri"/>
        <family val="2"/>
        <scheme val="minor"/>
      </rPr>
      <t>AD</t>
    </r>
  </si>
  <si>
    <t>Real Interest Rate</t>
  </si>
  <si>
    <t>r</t>
  </si>
  <si>
    <t>Numerator</t>
  </si>
  <si>
    <t>Denominator</t>
  </si>
  <si>
    <t>Output gap</t>
  </si>
  <si>
    <t>x</t>
  </si>
  <si>
    <t>y</t>
  </si>
  <si>
    <t>Propensity to consume out of gap</t>
  </si>
  <si>
    <t>Propensity to import out of gap</t>
  </si>
  <si>
    <t>Consumption response to interest rate</t>
  </si>
  <si>
    <t>Investment response to interest rate</t>
  </si>
  <si>
    <t>Natural rate of interest</t>
  </si>
  <si>
    <r>
      <t>r</t>
    </r>
    <r>
      <rPr>
        <vertAlign val="superscript"/>
        <sz val="11"/>
        <color theme="1"/>
        <rFont val="Calibri"/>
        <family val="2"/>
        <scheme val="minor"/>
      </rPr>
      <t>NAT</t>
    </r>
  </si>
  <si>
    <t>Slope of IS Curve:</t>
  </si>
  <si>
    <t>inc</t>
  </si>
  <si>
    <t>"One off" tax policy</t>
  </si>
  <si>
    <r>
      <t>t</t>
    </r>
    <r>
      <rPr>
        <vertAlign val="superscript"/>
        <sz val="11"/>
        <color theme="1"/>
        <rFont val="Calibri"/>
        <family val="2"/>
        <scheme val="minor"/>
      </rPr>
      <t>NS</t>
    </r>
  </si>
  <si>
    <t>Denominator of multiplier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</si>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</sst>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0.000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9" fontId="0" fillId="0" borderId="0" xfId="0" applyNumberFormat="1"/>
    <xf numFmtId="9" fontId="0" fillId="2" borderId="0" xfId="0" applyNumberFormat="1" applyFill="1"/>
    <xf numFmtId="164" fontId="0" fillId="0" borderId="0" xfId="0" applyNumberFormat="1"/>
    <xf numFmtId="164" fontId="0" fillId="2" borderId="0" xfId="0" applyNumberForma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200" b="0"/>
              <a:t>a. Multiplier</a:t>
            </a:r>
            <a:r>
              <a:rPr lang="en-US" sz="1200" b="0" baseline="0"/>
              <a:t> Analysis:</a:t>
            </a:r>
          </a:p>
          <a:p>
            <a:pPr>
              <a:defRPr sz="1000" b="0"/>
            </a:pPr>
            <a:r>
              <a:rPr lang="en-US" sz="1000" b="0" baseline="0"/>
              <a:t>Effect of autonomous shocks to aggregate demand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4039577991139"/>
          <c:y val="0.15248991741885923"/>
          <c:w val="0.79664631968397304"/>
          <c:h val="0.7245153959413609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'!$J$15:$J$31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A-411A-A877-312BD5B9BADF}"/>
            </c:ext>
          </c:extLst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'!$L$15:$L$31</c:f>
              <c:numCache>
                <c:formatCode>0.00%</c:formatCode>
                <c:ptCount val="17"/>
                <c:pt idx="0">
                  <c:v>4.8000000000000004E-3</c:v>
                </c:pt>
                <c:pt idx="1">
                  <c:v>4.2000000000000006E-3</c:v>
                </c:pt>
                <c:pt idx="2">
                  <c:v>3.6000000000000003E-3</c:v>
                </c:pt>
                <c:pt idx="3">
                  <c:v>3.0000000000000001E-3</c:v>
                </c:pt>
                <c:pt idx="4">
                  <c:v>2.4000000000000002E-3</c:v>
                </c:pt>
                <c:pt idx="5">
                  <c:v>1.8E-3</c:v>
                </c:pt>
                <c:pt idx="6">
                  <c:v>1.2000000000000001E-3</c:v>
                </c:pt>
                <c:pt idx="7">
                  <c:v>6.0000000000000006E-4</c:v>
                </c:pt>
                <c:pt idx="8">
                  <c:v>0</c:v>
                </c:pt>
                <c:pt idx="9">
                  <c:v>-6.0000000000000006E-4</c:v>
                </c:pt>
                <c:pt idx="10">
                  <c:v>-1.2000000000000001E-3</c:v>
                </c:pt>
                <c:pt idx="11">
                  <c:v>-1.8E-3</c:v>
                </c:pt>
                <c:pt idx="12">
                  <c:v>-2.4000000000000002E-3</c:v>
                </c:pt>
                <c:pt idx="13">
                  <c:v>-3.0000000000000001E-3</c:v>
                </c:pt>
                <c:pt idx="14">
                  <c:v>-3.6000000000000003E-3</c:v>
                </c:pt>
                <c:pt idx="15">
                  <c:v>-4.2000000000000006E-3</c:v>
                </c:pt>
                <c:pt idx="16">
                  <c:v>-4.8000000000000004E-3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4A-411A-A877-312BD5B9BADF}"/>
            </c:ext>
          </c:extLst>
        </c:ser>
        <c:ser>
          <c:idx val="2"/>
          <c:order val="2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'!$Y$91:$Y$92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'!$Z$91:$Z$92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4A-411A-A877-312BD5B9BADF}"/>
            </c:ext>
          </c:extLst>
        </c:ser>
        <c:ser>
          <c:idx val="3"/>
          <c:order val="3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'!$AB$91:$AB$92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'!$AC$91:$AC$92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4A-411A-A877-312BD5B9BADF}"/>
            </c:ext>
          </c:extLst>
        </c:ser>
        <c:ser>
          <c:idx val="4"/>
          <c:order val="4"/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'!$M$15:$M$31</c:f>
              <c:numCache>
                <c:formatCode>0.00%</c:formatCode>
                <c:ptCount val="17"/>
                <c:pt idx="0">
                  <c:v>-3.199999999999998E-3</c:v>
                </c:pt>
                <c:pt idx="1">
                  <c:v>-3.7999999999999978E-3</c:v>
                </c:pt>
                <c:pt idx="2">
                  <c:v>-4.3999999999999977E-3</c:v>
                </c:pt>
                <c:pt idx="3">
                  <c:v>-4.9999999999999984E-3</c:v>
                </c:pt>
                <c:pt idx="4">
                  <c:v>-5.5999999999999982E-3</c:v>
                </c:pt>
                <c:pt idx="5">
                  <c:v>-6.1999999999999989E-3</c:v>
                </c:pt>
                <c:pt idx="6">
                  <c:v>-6.7999999999999988E-3</c:v>
                </c:pt>
                <c:pt idx="7">
                  <c:v>-7.3999999999999986E-3</c:v>
                </c:pt>
                <c:pt idx="8">
                  <c:v>-7.9999999999999984E-3</c:v>
                </c:pt>
                <c:pt idx="9">
                  <c:v>-8.5999999999999983E-3</c:v>
                </c:pt>
                <c:pt idx="10">
                  <c:v>-9.1999999999999981E-3</c:v>
                </c:pt>
                <c:pt idx="11">
                  <c:v>-9.7999999999999979E-3</c:v>
                </c:pt>
                <c:pt idx="12">
                  <c:v>-1.04E-2</c:v>
                </c:pt>
                <c:pt idx="13">
                  <c:v>-1.0999999999999999E-2</c:v>
                </c:pt>
                <c:pt idx="14">
                  <c:v>-1.1599999999999999E-2</c:v>
                </c:pt>
                <c:pt idx="15">
                  <c:v>-1.2199999999999999E-2</c:v>
                </c:pt>
                <c:pt idx="16">
                  <c:v>-1.2799999999999999E-2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4A-411A-A877-312BD5B9BADF}"/>
            </c:ext>
          </c:extLst>
        </c:ser>
        <c:ser>
          <c:idx val="5"/>
          <c:order val="5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'!$Y$96:$Y$97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'!$Z$96:$Z$97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-9.0909090909090887E-3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4A-411A-A877-312BD5B9BADF}"/>
            </c:ext>
          </c:extLst>
        </c:ser>
        <c:ser>
          <c:idx val="6"/>
          <c:order val="6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'!$AB$96:$AB$97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'!$AC$96:$AC$97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4A-411A-A877-312BD5B9BADF}"/>
            </c:ext>
          </c:extLst>
        </c:ser>
        <c:ser>
          <c:idx val="7"/>
          <c:order val="7"/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'!$N$15:$N$31</c:f>
              <c:numCache>
                <c:formatCode>0.00%</c:formatCode>
                <c:ptCount val="17"/>
                <c:pt idx="0">
                  <c:v>1.2800000000000002E-2</c:v>
                </c:pt>
                <c:pt idx="1">
                  <c:v>1.2200000000000003E-2</c:v>
                </c:pt>
                <c:pt idx="2">
                  <c:v>1.1600000000000003E-2</c:v>
                </c:pt>
                <c:pt idx="3">
                  <c:v>1.1000000000000003E-2</c:v>
                </c:pt>
                <c:pt idx="4">
                  <c:v>1.0400000000000003E-2</c:v>
                </c:pt>
                <c:pt idx="5">
                  <c:v>9.8000000000000014E-3</c:v>
                </c:pt>
                <c:pt idx="6">
                  <c:v>9.2000000000000016E-3</c:v>
                </c:pt>
                <c:pt idx="7">
                  <c:v>8.6000000000000017E-3</c:v>
                </c:pt>
                <c:pt idx="8">
                  <c:v>8.0000000000000019E-3</c:v>
                </c:pt>
                <c:pt idx="9">
                  <c:v>7.4000000000000021E-3</c:v>
                </c:pt>
                <c:pt idx="10">
                  <c:v>6.8000000000000022E-3</c:v>
                </c:pt>
                <c:pt idx="11">
                  <c:v>6.2000000000000024E-3</c:v>
                </c:pt>
                <c:pt idx="12">
                  <c:v>5.6000000000000017E-3</c:v>
                </c:pt>
                <c:pt idx="13">
                  <c:v>5.0000000000000018E-3</c:v>
                </c:pt>
                <c:pt idx="14">
                  <c:v>4.4000000000000011E-3</c:v>
                </c:pt>
                <c:pt idx="15">
                  <c:v>3.8000000000000013E-3</c:v>
                </c:pt>
                <c:pt idx="16">
                  <c:v>3.2000000000000015E-3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34A-411A-A877-312BD5B9BADF}"/>
            </c:ext>
          </c:extLst>
        </c:ser>
        <c:ser>
          <c:idx val="8"/>
          <c:order val="8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'!$Y$102:$Y$103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'!$Z$102:$Z$103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9.0909090909090922E-3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34A-411A-A877-312BD5B9BADF}"/>
            </c:ext>
          </c:extLst>
        </c:ser>
        <c:ser>
          <c:idx val="9"/>
          <c:order val="9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'IS CURVE  PUT YOUR NUMBERS '!$AB$102:$AB$103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'!$AC$102:$AC$103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34A-411A-A877-312BD5B9BADF}"/>
            </c:ext>
          </c:extLst>
        </c:ser>
        <c:ser>
          <c:idx val="10"/>
          <c:order val="10"/>
          <c:tx>
            <c:strRef>
              <c:f>'IS CURVE  PUT YOUR NUMBERS '!$Y$89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4A-411A-A877-312BD5B9BADF}"/>
                </c:ext>
              </c:extLst>
            </c:dLbl>
            <c:dLbl>
              <c:idx val="1"/>
              <c:layout>
                <c:manualLayout>
                  <c:x val="-1.0832769126607989E-2"/>
                  <c:y val="1.62601626016260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4A-411A-A877-312BD5B9BA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'!$AE$91:$AE$92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'!$AF$91:$AF$92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34A-411A-A877-312BD5B9BADF}"/>
            </c:ext>
          </c:extLst>
        </c:ser>
        <c:ser>
          <c:idx val="11"/>
          <c:order val="11"/>
          <c:tx>
            <c:strRef>
              <c:f>'IS CURVE  PUT YOUR NUMBERS '!$Y$94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4A-411A-A877-312BD5B9BADF}"/>
                </c:ext>
              </c:extLst>
            </c:dLbl>
            <c:dLbl>
              <c:idx val="1"/>
              <c:layout>
                <c:manualLayout>
                  <c:x val="-2.1665538253215978E-2"/>
                  <c:y val="2.03252032520324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4A-411A-A877-312BD5B9BA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'!$AE$96:$AE$97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'!$AF$96:$AF$97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34A-411A-A877-312BD5B9BADF}"/>
            </c:ext>
          </c:extLst>
        </c:ser>
        <c:ser>
          <c:idx val="12"/>
          <c:order val="12"/>
          <c:tx>
            <c:strRef>
              <c:f>'IS CURVE  PUT YOUR NUMBERS '!$Y$100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6249153689911984E-2"/>
                  <c:y val="8.1300813008130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4A-411A-A877-312BD5B9BA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4A-411A-A877-312BD5B9BA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'!$AE$102:$AE$103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'!$AF$102:$AF$103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34A-411A-A877-312BD5B9B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811656"/>
        <c:axId val="351812048"/>
      </c:scatterChart>
      <c:valAx>
        <c:axId val="351811656"/>
        <c:scaling>
          <c:orientation val="minMax"/>
          <c:max val="4.0000000000000008E-2"/>
          <c:min val="-4.0000000000000008E-2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Output gap (percent of Y</a:t>
                </a:r>
                <a:r>
                  <a:rPr lang="en-US" b="0" baseline="30000"/>
                  <a:t>P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0.37240117497161196"/>
              <c:y val="0.93819089686959867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51812048"/>
        <c:crossesAt val="-4.0000000000000008E-2"/>
        <c:crossBetween val="midCat"/>
      </c:valAx>
      <c:valAx>
        <c:axId val="351812048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Aggregate demand -- non-structural components </a:t>
                </a:r>
              </a:p>
              <a:p>
                <a:pPr>
                  <a:defRPr sz="800" b="0"/>
                </a:pPr>
                <a:r>
                  <a:rPr lang="en-US" sz="800" b="0"/>
                  <a:t>(percent of Y</a:t>
                </a:r>
                <a:r>
                  <a:rPr lang="en-US" sz="800" b="0" baseline="30000"/>
                  <a:t>P</a:t>
                </a:r>
                <a:r>
                  <a:rPr lang="en-US" sz="800" b="0"/>
                  <a:t>)</a:t>
                </a:r>
              </a:p>
            </c:rich>
          </c:tx>
          <c:layout>
            <c:manualLayout>
              <c:xMode val="edge"/>
              <c:yMode val="edge"/>
              <c:x val="5.4163845633039944E-3"/>
              <c:y val="0.18094520197170474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51811656"/>
        <c:crossesAt val="-4.0000000000000008E-2"/>
        <c:crossBetween val="midCat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b. IS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20563076930068"/>
          <c:y val="0.10478646063434023"/>
          <c:w val="0.81082858997584106"/>
          <c:h val="0.71790865963395467"/>
        </c:manualLayout>
      </c:layout>
      <c:scatterChart>
        <c:scatterStyle val="lineMarker"/>
        <c:varyColors val="0"/>
        <c:ser>
          <c:idx val="0"/>
          <c:order val="0"/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'!$P$15:$P$31</c:f>
              <c:numCache>
                <c:formatCode>0.00%</c:formatCode>
                <c:ptCount val="17"/>
                <c:pt idx="2">
                  <c:v>-5.000000000000001E-3</c:v>
                </c:pt>
                <c:pt idx="3">
                  <c:v>5.0000000000000391E-4</c:v>
                </c:pt>
                <c:pt idx="4">
                  <c:v>6.0000000000000019E-3</c:v>
                </c:pt>
                <c:pt idx="5">
                  <c:v>1.1500000000000003E-2</c:v>
                </c:pt>
                <c:pt idx="6">
                  <c:v>1.7000000000000001E-2</c:v>
                </c:pt>
                <c:pt idx="7">
                  <c:v>2.2499999999999999E-2</c:v>
                </c:pt>
                <c:pt idx="8">
                  <c:v>2.8000000000000001E-2</c:v>
                </c:pt>
                <c:pt idx="9">
                  <c:v>3.3500000000000002E-2</c:v>
                </c:pt>
                <c:pt idx="10">
                  <c:v>3.9E-2</c:v>
                </c:pt>
                <c:pt idx="11">
                  <c:v>4.4499999999999998E-2</c:v>
                </c:pt>
                <c:pt idx="12">
                  <c:v>0.05</c:v>
                </c:pt>
                <c:pt idx="13">
                  <c:v>5.5499999999999994E-2</c:v>
                </c:pt>
                <c:pt idx="14">
                  <c:v>6.0999999999999999E-2</c:v>
                </c:pt>
                <c:pt idx="15">
                  <c:v>6.6500000000000004E-2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AF-4A74-B97C-39BF42011526}"/>
            </c:ext>
          </c:extLst>
        </c:ser>
        <c:ser>
          <c:idx val="1"/>
          <c:order val="1"/>
          <c:spPr>
            <a:ln w="6350" cap="rnd">
              <a:solidFill>
                <a:schemeClr val="tx1">
                  <a:alpha val="51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'!$AI$91:$AI$92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'!$AJ$91:$AJ$92</c:f>
              <c:numCache>
                <c:formatCode>0.0%</c:formatCode>
                <c:ptCount val="2"/>
                <c:pt idx="0" formatCode="0%">
                  <c:v>-0.03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AF-4A74-B97C-39BF42011526}"/>
            </c:ext>
          </c:extLst>
        </c:ser>
        <c:ser>
          <c:idx val="2"/>
          <c:order val="2"/>
          <c:spPr>
            <a:ln w="6350" cap="rnd">
              <a:solidFill>
                <a:schemeClr val="tx1">
                  <a:alpha val="51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'!$AK$91:$AK$92</c:f>
              <c:numCache>
                <c:formatCode>0.00%</c:formatCode>
                <c:ptCount val="2"/>
                <c:pt idx="0" formatCode="0%">
                  <c:v>-0.05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'!$AL$91:$AL$92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AF-4A74-B97C-39BF42011526}"/>
            </c:ext>
          </c:extLst>
        </c:ser>
        <c:ser>
          <c:idx val="3"/>
          <c:order val="3"/>
          <c:tx>
            <c:strRef>
              <c:f>'IS CURVE  PUT YOUR NUMBERS '!$AI$89</c:f>
              <c:strCache>
                <c:ptCount val="1"/>
                <c:pt idx="0">
                  <c:v>A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F-4A74-B97C-39BF420115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'IS CURVE  PUT YOUR NUMBERS '!$AM$91:$AM$92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'!$AN$91:$AN$92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AF-4A74-B97C-39BF42011526}"/>
            </c:ext>
          </c:extLst>
        </c:ser>
        <c:ser>
          <c:idx val="4"/>
          <c:order val="4"/>
          <c:spPr>
            <a:ln w="6350" cap="rnd">
              <a:solidFill>
                <a:schemeClr val="tx1">
                  <a:alpha val="51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'!$AI$96:$AI$97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'!$AJ$96:$AJ$97</c:f>
              <c:numCache>
                <c:formatCode>0.0%</c:formatCode>
                <c:ptCount val="2"/>
                <c:pt idx="0" formatCode="0%">
                  <c:v>-0.03</c:v>
                </c:pt>
                <c:pt idx="1">
                  <c:v>3.7999999999999999E-2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4AF-4A74-B97C-39BF42011526}"/>
            </c:ext>
          </c:extLst>
        </c:ser>
        <c:ser>
          <c:idx val="5"/>
          <c:order val="5"/>
          <c:spPr>
            <a:ln w="6350" cap="rnd">
              <a:solidFill>
                <a:schemeClr val="tx1">
                  <a:alpha val="51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'!$AK$96:$AK$97</c:f>
              <c:numCache>
                <c:formatCode>0.00%</c:formatCode>
                <c:ptCount val="2"/>
                <c:pt idx="0" formatCode="0%">
                  <c:v>-0.05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'!$AL$96:$AL$97</c:f>
              <c:numCache>
                <c:formatCode>0.0%</c:formatCode>
                <c:ptCount val="2"/>
                <c:pt idx="0">
                  <c:v>3.7999999999999999E-2</c:v>
                </c:pt>
                <c:pt idx="1">
                  <c:v>3.7999999999999999E-2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4AF-4A74-B97C-39BF42011526}"/>
            </c:ext>
          </c:extLst>
        </c:ser>
        <c:ser>
          <c:idx val="6"/>
          <c:order val="6"/>
          <c:tx>
            <c:strRef>
              <c:f>'IS CURVE  PUT YOUR NUMBERS '!$AI$94</c:f>
              <c:strCache>
                <c:ptCount val="1"/>
                <c:pt idx="0">
                  <c:v>B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F-4A74-B97C-39BF4201152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4AF-4A74-B97C-39BF420115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'!$AM$96:$AM$97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'!$AN$96:$AN$97</c:f>
              <c:numCache>
                <c:formatCode>0.0%</c:formatCode>
                <c:ptCount val="2"/>
                <c:pt idx="0">
                  <c:v>3.7999999999999999E-2</c:v>
                </c:pt>
                <c:pt idx="1">
                  <c:v>3.7999999999999999E-2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4AF-4A74-B97C-39BF42011526}"/>
            </c:ext>
          </c:extLst>
        </c:ser>
        <c:ser>
          <c:idx val="7"/>
          <c:order val="7"/>
          <c:spPr>
            <a:ln w="6350" cap="rnd">
              <a:solidFill>
                <a:schemeClr val="accent2">
                  <a:lumMod val="60000"/>
                  <a:alpha val="51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'!$AI$102:$AI$103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'!$AJ$102:$AJ$103</c:f>
              <c:numCache>
                <c:formatCode>0.0%</c:formatCode>
                <c:ptCount val="2"/>
                <c:pt idx="0" formatCode="0%">
                  <c:v>-0.03</c:v>
                </c:pt>
                <c:pt idx="1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4AF-4A74-B97C-39BF42011526}"/>
            </c:ext>
          </c:extLst>
        </c:ser>
        <c:ser>
          <c:idx val="8"/>
          <c:order val="8"/>
          <c:spPr>
            <a:ln w="6350" cap="rnd">
              <a:solidFill>
                <a:schemeClr val="tx1">
                  <a:alpha val="51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'!$AK$102:$AK$103</c:f>
              <c:numCache>
                <c:formatCode>0.00%</c:formatCode>
                <c:ptCount val="2"/>
                <c:pt idx="0" formatCode="0%">
                  <c:v>-0.05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'!$AL$102:$AL$103</c:f>
              <c:numCache>
                <c:formatCode>0.0%</c:formatCode>
                <c:ptCount val="2"/>
                <c:pt idx="0">
                  <c:v>1.7999999999999999E-2</c:v>
                </c:pt>
                <c:pt idx="1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4AF-4A74-B97C-39BF42011526}"/>
            </c:ext>
          </c:extLst>
        </c:ser>
        <c:ser>
          <c:idx val="9"/>
          <c:order val="9"/>
          <c:tx>
            <c:strRef>
              <c:f>'IS CURVE  PUT YOUR NUMBERS '!$AI$100</c:f>
              <c:strCache>
                <c:ptCount val="1"/>
                <c:pt idx="0">
                  <c:v>C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AF-4A74-B97C-39BF4201152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4AF-4A74-B97C-39BF420115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'!$AM$102:$AM$103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'!$AN$102:$AN$103</c:f>
              <c:numCache>
                <c:formatCode>0.000%</c:formatCode>
                <c:ptCount val="2"/>
                <c:pt idx="0" formatCode="0.0%">
                  <c:v>1.7999999999999999E-2</c:v>
                </c:pt>
                <c:pt idx="1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4AF-4A74-B97C-39BF42011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37720"/>
        <c:axId val="352141248"/>
      </c:scatterChart>
      <c:valAx>
        <c:axId val="3521377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1248"/>
        <c:crossesAt val="-3.0000000000000006E-2"/>
        <c:crossBetween val="midCat"/>
      </c:valAx>
      <c:valAx>
        <c:axId val="352141248"/>
        <c:scaling>
          <c:orientation val="minMax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37720"/>
        <c:crossesAt val="-5.000000000000001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IS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92467397894137"/>
          <c:y val="0.10478646063434023"/>
          <c:w val="0.8161094446103091"/>
          <c:h val="0.71790865963395467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'!$P$15:$P$31</c:f>
              <c:numCache>
                <c:formatCode>0.00%</c:formatCode>
                <c:ptCount val="17"/>
                <c:pt idx="2">
                  <c:v>-5.000000000000001E-3</c:v>
                </c:pt>
                <c:pt idx="3">
                  <c:v>5.0000000000000391E-4</c:v>
                </c:pt>
                <c:pt idx="4">
                  <c:v>6.0000000000000019E-3</c:v>
                </c:pt>
                <c:pt idx="5">
                  <c:v>1.1500000000000003E-2</c:v>
                </c:pt>
                <c:pt idx="6">
                  <c:v>1.7000000000000001E-2</c:v>
                </c:pt>
                <c:pt idx="7">
                  <c:v>2.2499999999999999E-2</c:v>
                </c:pt>
                <c:pt idx="8">
                  <c:v>2.8000000000000001E-2</c:v>
                </c:pt>
                <c:pt idx="9">
                  <c:v>3.3500000000000002E-2</c:v>
                </c:pt>
                <c:pt idx="10">
                  <c:v>3.9E-2</c:v>
                </c:pt>
                <c:pt idx="11">
                  <c:v>4.4499999999999998E-2</c:v>
                </c:pt>
                <c:pt idx="12">
                  <c:v>0.05</c:v>
                </c:pt>
                <c:pt idx="13">
                  <c:v>5.5499999999999994E-2</c:v>
                </c:pt>
                <c:pt idx="14">
                  <c:v>6.0999999999999999E-2</c:v>
                </c:pt>
                <c:pt idx="15">
                  <c:v>6.6500000000000004E-2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D2-47B6-80FC-79EE4F84768E}"/>
            </c:ext>
          </c:extLst>
        </c:ser>
        <c:ser>
          <c:idx val="3"/>
          <c:order val="1"/>
          <c:tx>
            <c:strRef>
              <c:f>'IS CURVE  PUT YOUR NUMBERS '!$AI$89</c:f>
              <c:strCache>
                <c:ptCount val="1"/>
                <c:pt idx="0">
                  <c:v>A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'IS CURVE  PUT YOUR NUMBERS '!$AM$91:$AM$92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 CURVE  PUT YOUR NUMBERS '!$AN$91:$AN$92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D2-47B6-80FC-79EE4F84768E}"/>
            </c:ext>
          </c:extLst>
        </c:ser>
        <c:ser>
          <c:idx val="6"/>
          <c:order val="2"/>
          <c:tx>
            <c:strRef>
              <c:f>'IS CURVE  PUT YOUR NUMBERS '!$AI$94</c:f>
              <c:strCache>
                <c:ptCount val="1"/>
                <c:pt idx="0">
                  <c:v>B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'IS CURVE  PUT YOUR NUMBERS '!$AM$96:$AM$97</c:f>
              <c:numCache>
                <c:formatCode>0.00%</c:formatCode>
                <c:ptCount val="2"/>
                <c:pt idx="0">
                  <c:v>-9.0909090909090887E-3</c:v>
                </c:pt>
                <c:pt idx="1">
                  <c:v>-9.0909090909090887E-3</c:v>
                </c:pt>
              </c:numCache>
            </c:numRef>
          </c:xVal>
          <c:yVal>
            <c:numRef>
              <c:f>'IS CURVE  PUT YOUR NUMBERS '!$AN$96:$AN$97</c:f>
              <c:numCache>
                <c:formatCode>0.0%</c:formatCode>
                <c:ptCount val="2"/>
                <c:pt idx="0">
                  <c:v>3.7999999999999999E-2</c:v>
                </c:pt>
                <c:pt idx="1">
                  <c:v>3.7999999999999999E-2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D2-47B6-80FC-79EE4F84768E}"/>
            </c:ext>
          </c:extLst>
        </c:ser>
        <c:ser>
          <c:idx val="9"/>
          <c:order val="3"/>
          <c:tx>
            <c:strRef>
              <c:f>'IS CURVE  PUT YOUR NUMBERS '!$AI$100</c:f>
              <c:strCache>
                <c:ptCount val="1"/>
                <c:pt idx="0">
                  <c:v>C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'IS CURVE  PUT YOUR NUMBERS '!$AM$102:$AM$103</c:f>
              <c:numCache>
                <c:formatCode>0.00%</c:formatCode>
                <c:ptCount val="2"/>
                <c:pt idx="0">
                  <c:v>9.0909090909090922E-3</c:v>
                </c:pt>
                <c:pt idx="1">
                  <c:v>9.0909090909090922E-3</c:v>
                </c:pt>
              </c:numCache>
            </c:numRef>
          </c:xVal>
          <c:yVal>
            <c:numRef>
              <c:f>'IS CURVE  PUT YOUR NUMBERS '!$AN$102:$AN$103</c:f>
              <c:numCache>
                <c:formatCode>0.000%</c:formatCode>
                <c:ptCount val="2"/>
                <c:pt idx="0" formatCode="0.0%">
                  <c:v>1.7999999999999999E-2</c:v>
                </c:pt>
                <c:pt idx="1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D2-47B6-80FC-79EE4F84768E}"/>
            </c:ext>
          </c:extLst>
        </c:ser>
        <c:ser>
          <c:idx val="1"/>
          <c:order val="4"/>
          <c:tx>
            <c:strRef>
              <c:f>'IS CURVE  PUT YOUR NUMBERS '!$I$15:$I$31</c:f>
              <c:strCache>
                <c:ptCount val="17"/>
                <c:pt idx="0">
                  <c:v>4.00%</c:v>
                </c:pt>
                <c:pt idx="1">
                  <c:v>3.50%</c:v>
                </c:pt>
                <c:pt idx="2">
                  <c:v>3.00%</c:v>
                </c:pt>
                <c:pt idx="3">
                  <c:v>2.50%</c:v>
                </c:pt>
                <c:pt idx="4">
                  <c:v>2.00%</c:v>
                </c:pt>
                <c:pt idx="5">
                  <c:v>1.50%</c:v>
                </c:pt>
                <c:pt idx="6">
                  <c:v>1.00%</c:v>
                </c:pt>
                <c:pt idx="7">
                  <c:v>0.50%</c:v>
                </c:pt>
                <c:pt idx="8">
                  <c:v>0.00%</c:v>
                </c:pt>
                <c:pt idx="9">
                  <c:v>-0.50%</c:v>
                </c:pt>
                <c:pt idx="10">
                  <c:v>-1.00%</c:v>
                </c:pt>
                <c:pt idx="11">
                  <c:v>-1.50%</c:v>
                </c:pt>
                <c:pt idx="12">
                  <c:v>-2.00%</c:v>
                </c:pt>
                <c:pt idx="13">
                  <c:v>-2.50%</c:v>
                </c:pt>
                <c:pt idx="14">
                  <c:v>-3.00%</c:v>
                </c:pt>
                <c:pt idx="15">
                  <c:v>-3.50%</c:v>
                </c:pt>
                <c:pt idx="16">
                  <c:v>-4.00%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'!$Q$15:$Q$31</c:f>
              <c:numCache>
                <c:formatCode>0.00%</c:formatCode>
                <c:ptCount val="17"/>
                <c:pt idx="2">
                  <c:v>7.4999999999999997E-3</c:v>
                </c:pt>
                <c:pt idx="3">
                  <c:v>1.3000000000000005E-2</c:v>
                </c:pt>
                <c:pt idx="4">
                  <c:v>1.8500000000000003E-2</c:v>
                </c:pt>
                <c:pt idx="5">
                  <c:v>2.4000000000000004E-2</c:v>
                </c:pt>
                <c:pt idx="6">
                  <c:v>2.9500000000000002E-2</c:v>
                </c:pt>
                <c:pt idx="7">
                  <c:v>3.5000000000000003E-2</c:v>
                </c:pt>
                <c:pt idx="8">
                  <c:v>4.0500000000000001E-2</c:v>
                </c:pt>
                <c:pt idx="9">
                  <c:v>4.5999999999999999E-2</c:v>
                </c:pt>
                <c:pt idx="10">
                  <c:v>5.1500000000000004E-2</c:v>
                </c:pt>
                <c:pt idx="11">
                  <c:v>5.6999999999999995E-2</c:v>
                </c:pt>
                <c:pt idx="12">
                  <c:v>6.25E-2</c:v>
                </c:pt>
                <c:pt idx="13">
                  <c:v>6.7999999999999991E-2</c:v>
                </c:pt>
                <c:pt idx="14">
                  <c:v>7.3499999999999996E-2</c:v>
                </c:pt>
                <c:pt idx="15">
                  <c:v>7.9000000000000001E-2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D2-47B6-80FC-79EE4F84768E}"/>
            </c:ext>
          </c:extLst>
        </c:ser>
        <c:ser>
          <c:idx val="2"/>
          <c:order val="5"/>
          <c:spPr>
            <a:ln w="158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'IS CURVE  PUT YOUR NUMBERS '!$I$15:$I$31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'IS CURVE  PUT YOUR NUMBERS '!$R$15:$R$31</c:f>
              <c:numCache>
                <c:formatCode>0.00%</c:formatCode>
                <c:ptCount val="17"/>
                <c:pt idx="2">
                  <c:v>-1.7500000000000002E-2</c:v>
                </c:pt>
                <c:pt idx="3">
                  <c:v>-1.1999999999999997E-2</c:v>
                </c:pt>
                <c:pt idx="4">
                  <c:v>-6.4999999999999988E-3</c:v>
                </c:pt>
                <c:pt idx="5">
                  <c:v>-9.9999999999999742E-4</c:v>
                </c:pt>
                <c:pt idx="6">
                  <c:v>4.5000000000000005E-3</c:v>
                </c:pt>
                <c:pt idx="7">
                  <c:v>9.9999999999999985E-3</c:v>
                </c:pt>
                <c:pt idx="8">
                  <c:v>1.55E-2</c:v>
                </c:pt>
                <c:pt idx="9">
                  <c:v>2.1000000000000001E-2</c:v>
                </c:pt>
                <c:pt idx="10">
                  <c:v>2.6499999999999999E-2</c:v>
                </c:pt>
                <c:pt idx="11">
                  <c:v>3.2000000000000001E-2</c:v>
                </c:pt>
                <c:pt idx="12">
                  <c:v>3.7500000000000006E-2</c:v>
                </c:pt>
                <c:pt idx="13">
                  <c:v>4.2999999999999997E-2</c:v>
                </c:pt>
                <c:pt idx="14">
                  <c:v>4.8500000000000001E-2</c:v>
                </c:pt>
                <c:pt idx="15">
                  <c:v>5.4000000000000006E-2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D2-47B6-80FC-79EE4F84768E}"/>
            </c:ext>
          </c:extLst>
        </c:ser>
        <c:ser>
          <c:idx val="4"/>
          <c:order val="6"/>
          <c:tx>
            <c:strRef>
              <c:f>'IS CURVE  PUT YOUR NUMBERS '!$AS$42</c:f>
              <c:strCache>
                <c:ptCount val="1"/>
                <c:pt idx="0">
                  <c:v>base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D2-47B6-80FC-79EE4F847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'!$AS$44:$AS$45</c:f>
              <c:numCache>
                <c:formatCode>0.00%</c:formatCode>
                <c:ptCount val="2"/>
                <c:pt idx="0">
                  <c:v>3.0000000000000002E-2</c:v>
                </c:pt>
                <c:pt idx="1">
                  <c:v>3.0000000000000002E-2</c:v>
                </c:pt>
              </c:numCache>
            </c:numRef>
          </c:xVal>
          <c:yVal>
            <c:numRef>
              <c:f>'IS CURVE  PUT YOUR NUMBERS '!$AT$44:$AT$45</c:f>
              <c:numCache>
                <c:formatCode>0.000%</c:formatCode>
                <c:ptCount val="2"/>
                <c:pt idx="0" formatCode="0.00%">
                  <c:v>-5.000000000000001E-3</c:v>
                </c:pt>
                <c:pt idx="1">
                  <c:v>-5.000000000000001E-3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D2-47B6-80FC-79EE4F84768E}"/>
            </c:ext>
          </c:extLst>
        </c:ser>
        <c:ser>
          <c:idx val="5"/>
          <c:order val="7"/>
          <c:tx>
            <c:strRef>
              <c:f>'IS CURVE  PUT YOUR NUMBERS '!$AS$47</c:f>
              <c:strCache>
                <c:ptCount val="1"/>
                <c:pt idx="0">
                  <c:v>alt(i)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D2-47B6-80FC-79EE4F847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'IS CURVE  PUT YOUR NUMBERS '!$AS$49:$AS$50</c:f>
              <c:numCache>
                <c:formatCode>0.00%</c:formatCode>
                <c:ptCount val="2"/>
                <c:pt idx="0">
                  <c:v>3.0000000000000002E-2</c:v>
                </c:pt>
                <c:pt idx="1">
                  <c:v>3.0000000000000002E-2</c:v>
                </c:pt>
              </c:numCache>
            </c:numRef>
          </c:xVal>
          <c:yVal>
            <c:numRef>
              <c:f>'IS CURVE  PUT YOUR NUMBERS '!$AT$49:$AT$50</c:f>
              <c:numCache>
                <c:formatCode>0.000%</c:formatCode>
                <c:ptCount val="2"/>
                <c:pt idx="0" formatCode="0.00%">
                  <c:v>7.4999999999999997E-3</c:v>
                </c:pt>
                <c:pt idx="1">
                  <c:v>7.4999999999999997E-3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D2-47B6-80FC-79EE4F84768E}"/>
            </c:ext>
          </c:extLst>
        </c:ser>
        <c:ser>
          <c:idx val="7"/>
          <c:order val="8"/>
          <c:tx>
            <c:strRef>
              <c:f>'IS CURVE  PUT YOUR NUMBERS '!$AS$52</c:f>
              <c:strCache>
                <c:ptCount val="1"/>
                <c:pt idx="0">
                  <c:v>alt(ii)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D2-47B6-80FC-79EE4F847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 CURVE  PUT YOUR NUMBERS '!$AS$54:$AS$55</c:f>
              <c:numCache>
                <c:formatCode>0.00%</c:formatCode>
                <c:ptCount val="2"/>
                <c:pt idx="0">
                  <c:v>3.0000000000000002E-2</c:v>
                </c:pt>
                <c:pt idx="1">
                  <c:v>3.0000000000000002E-2</c:v>
                </c:pt>
              </c:numCache>
            </c:numRef>
          </c:xVal>
          <c:yVal>
            <c:numRef>
              <c:f>'IS CURVE  PUT YOUR NUMBERS '!$AT$54:$AT$55</c:f>
              <c:numCache>
                <c:formatCode>0.000%</c:formatCode>
                <c:ptCount val="2"/>
                <c:pt idx="0" formatCode="0.00%">
                  <c:v>-1.7500000000000002E-2</c:v>
                </c:pt>
                <c:pt idx="1">
                  <c:v>-1.7500000000000002E-2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5D2-47B6-80FC-79EE4F847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43208"/>
        <c:axId val="352143600"/>
      </c:scatterChart>
      <c:valAx>
        <c:axId val="352143208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3600"/>
        <c:crossesAt val="-3.0000000000000006E-2"/>
        <c:crossBetween val="midCat"/>
      </c:valAx>
      <c:valAx>
        <c:axId val="352143600"/>
        <c:scaling>
          <c:orientation val="minMax"/>
          <c:max val="8.0000000000000016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3208"/>
        <c:crossesAt val="-5.000000000000001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3" Type="http://schemas.openxmlformats.org/officeDocument/2006/relationships/chart" Target="../charts/chart3.xml"/><Relationship Id="rId7" Type="http://schemas.openxmlformats.org/officeDocument/2006/relationships/hyperlink" Target="https://www.evanctanner.com/learning-modules-macro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2.emf"/><Relationship Id="rId5" Type="http://schemas.openxmlformats.org/officeDocument/2006/relationships/hyperlink" Target="https://www.evanctanner.com/textbook-macro" TargetMode="External"/><Relationship Id="rId4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304799</xdr:colOff>
      <xdr:row>13</xdr:row>
      <xdr:rowOff>161925</xdr:rowOff>
    </xdr:from>
    <xdr:to>
      <xdr:col>30</xdr:col>
      <xdr:colOff>104774</xdr:colOff>
      <xdr:row>30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593726</xdr:colOff>
      <xdr:row>26</xdr:row>
      <xdr:rowOff>184150</xdr:rowOff>
    </xdr:from>
    <xdr:to>
      <xdr:col>24</xdr:col>
      <xdr:colOff>434975</xdr:colOff>
      <xdr:row>28</xdr:row>
      <xdr:rowOff>174624</xdr:rowOff>
    </xdr:to>
    <xdr:sp macro="" textlink="">
      <xdr:nvSpPr>
        <xdr:cNvPr id="3" name="Arc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357351" y="3613150"/>
          <a:ext cx="450849" cy="371474"/>
        </a:xfrm>
        <a:prstGeom prst="arc">
          <a:avLst>
            <a:gd name="adj1" fmla="val 15161301"/>
            <a:gd name="adj2" fmla="val 129212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307975</xdr:colOff>
      <xdr:row>26</xdr:row>
      <xdr:rowOff>133351</xdr:rowOff>
    </xdr:from>
    <xdr:to>
      <xdr:col>25</xdr:col>
      <xdr:colOff>600075</xdr:colOff>
      <xdr:row>27</xdr:row>
      <xdr:rowOff>120651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681200" y="3562351"/>
          <a:ext cx="9017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45 degrees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55</xdr:row>
          <xdr:rowOff>161925</xdr:rowOff>
        </xdr:from>
        <xdr:to>
          <xdr:col>27</xdr:col>
          <xdr:colOff>504825</xdr:colOff>
          <xdr:row>57</xdr:row>
          <xdr:rowOff>19050</xdr:rowOff>
        </xdr:to>
        <xdr:sp macro="" textlink="">
          <xdr:nvSpPr>
            <xdr:cNvPr id="1025" name="Object 10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95250</xdr:colOff>
          <xdr:row>57</xdr:row>
          <xdr:rowOff>9525</xdr:rowOff>
        </xdr:from>
        <xdr:to>
          <xdr:col>27</xdr:col>
          <xdr:colOff>409575</xdr:colOff>
          <xdr:row>58</xdr:row>
          <xdr:rowOff>57150</xdr:rowOff>
        </xdr:to>
        <xdr:sp macro="" textlink="">
          <xdr:nvSpPr>
            <xdr:cNvPr id="1026" name="Object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152400</xdr:colOff>
          <xdr:row>57</xdr:row>
          <xdr:rowOff>171450</xdr:rowOff>
        </xdr:from>
        <xdr:to>
          <xdr:col>27</xdr:col>
          <xdr:colOff>361950</xdr:colOff>
          <xdr:row>59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171450</xdr:colOff>
          <xdr:row>58</xdr:row>
          <xdr:rowOff>180975</xdr:rowOff>
        </xdr:from>
        <xdr:to>
          <xdr:col>27</xdr:col>
          <xdr:colOff>361950</xdr:colOff>
          <xdr:row>60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180975</xdr:colOff>
          <xdr:row>107</xdr:row>
          <xdr:rowOff>38100</xdr:rowOff>
        </xdr:from>
        <xdr:to>
          <xdr:col>27</xdr:col>
          <xdr:colOff>314325</xdr:colOff>
          <xdr:row>107</xdr:row>
          <xdr:rowOff>180975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111125</xdr:colOff>
      <xdr:row>12</xdr:row>
      <xdr:rowOff>95250</xdr:rowOff>
    </xdr:from>
    <xdr:to>
      <xdr:col>10</xdr:col>
      <xdr:colOff>15875</xdr:colOff>
      <xdr:row>31</xdr:row>
      <xdr:rowOff>95250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97525" y="857250"/>
          <a:ext cx="514350" cy="3619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49</xdr:row>
          <xdr:rowOff>161925</xdr:rowOff>
        </xdr:from>
        <xdr:to>
          <xdr:col>26</xdr:col>
          <xdr:colOff>295275</xdr:colOff>
          <xdr:row>51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46</xdr:row>
          <xdr:rowOff>76200</xdr:rowOff>
        </xdr:from>
        <xdr:to>
          <xdr:col>29</xdr:col>
          <xdr:colOff>371475</xdr:colOff>
          <xdr:row>49</xdr:row>
          <xdr:rowOff>85725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266700</xdr:colOff>
          <xdr:row>51</xdr:row>
          <xdr:rowOff>171450</xdr:rowOff>
        </xdr:from>
        <xdr:to>
          <xdr:col>26</xdr:col>
          <xdr:colOff>295275</xdr:colOff>
          <xdr:row>53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485775</xdr:colOff>
          <xdr:row>86</xdr:row>
          <xdr:rowOff>180975</xdr:rowOff>
        </xdr:from>
        <xdr:to>
          <xdr:col>27</xdr:col>
          <xdr:colOff>533400</xdr:colOff>
          <xdr:row>88</xdr:row>
          <xdr:rowOff>95250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408407</xdr:colOff>
      <xdr:row>13</xdr:row>
      <xdr:rowOff>170090</xdr:rowOff>
    </xdr:from>
    <xdr:to>
      <xdr:col>38</xdr:col>
      <xdr:colOff>351518</xdr:colOff>
      <xdr:row>30</xdr:row>
      <xdr:rowOff>34018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537805</xdr:colOff>
      <xdr:row>10</xdr:row>
      <xdr:rowOff>24298</xdr:rowOff>
    </xdr:from>
    <xdr:to>
      <xdr:col>18</xdr:col>
      <xdr:colOff>119871</xdr:colOff>
      <xdr:row>11</xdr:row>
      <xdr:rowOff>100434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072205" y="405298"/>
          <a:ext cx="2020466" cy="2666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IS Curves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33</xdr:row>
          <xdr:rowOff>66675</xdr:rowOff>
        </xdr:from>
        <xdr:to>
          <xdr:col>18</xdr:col>
          <xdr:colOff>228600</xdr:colOff>
          <xdr:row>36</xdr:row>
          <xdr:rowOff>133350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527276</xdr:colOff>
      <xdr:row>15</xdr:row>
      <xdr:rowOff>119061</xdr:rowOff>
    </xdr:from>
    <xdr:to>
      <xdr:col>31</xdr:col>
      <xdr:colOff>198436</xdr:colOff>
      <xdr:row>28</xdr:row>
      <xdr:rowOff>39686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 rot="16200000">
          <a:off x="17499918" y="2510744"/>
          <a:ext cx="2397125" cy="280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Real</a:t>
          </a:r>
          <a:r>
            <a:rPr lang="en-US" sz="1100" baseline="0"/>
            <a:t> interest Rate (r) - in percent</a:t>
          </a:r>
          <a:endParaRPr lang="en-US" sz="1100"/>
        </a:p>
      </xdr:txBody>
    </xdr:sp>
    <xdr:clientData/>
  </xdr:twoCellAnchor>
  <xdr:twoCellAnchor>
    <xdr:from>
      <xdr:col>33</xdr:col>
      <xdr:colOff>96383</xdr:colOff>
      <xdr:row>28</xdr:row>
      <xdr:rowOff>130403</xdr:rowOff>
    </xdr:from>
    <xdr:to>
      <xdr:col>37</xdr:col>
      <xdr:colOff>73705</xdr:colOff>
      <xdr:row>30</xdr:row>
      <xdr:rowOff>28349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956008" y="3940403"/>
          <a:ext cx="2415722" cy="278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Output gap</a:t>
          </a:r>
          <a:r>
            <a:rPr lang="en-US" sz="1100" baseline="0"/>
            <a:t> - in percent</a:t>
          </a:r>
          <a:endParaRPr lang="en-US" sz="1100"/>
        </a:p>
      </xdr:txBody>
    </xdr:sp>
    <xdr:clientData/>
  </xdr:twoCellAnchor>
  <xdr:twoCellAnchor>
    <xdr:from>
      <xdr:col>35</xdr:col>
      <xdr:colOff>118241</xdr:colOff>
      <xdr:row>17</xdr:row>
      <xdr:rowOff>32846</xdr:rowOff>
    </xdr:from>
    <xdr:to>
      <xdr:col>36</xdr:col>
      <xdr:colOff>558362</xdr:colOff>
      <xdr:row>19</xdr:row>
      <xdr:rowOff>19707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197066" y="1747346"/>
          <a:ext cx="1049721" cy="3678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>
              <a:solidFill>
                <a:srgbClr val="0070C0"/>
              </a:solidFill>
            </a:rPr>
            <a:t>Aggregate demand &lt; aggregate supply</a:t>
          </a:r>
        </a:p>
      </xdr:txBody>
    </xdr:sp>
    <xdr:clientData/>
  </xdr:twoCellAnchor>
  <xdr:twoCellAnchor>
    <xdr:from>
      <xdr:col>41</xdr:col>
      <xdr:colOff>0</xdr:colOff>
      <xdr:row>14</xdr:row>
      <xdr:rowOff>0</xdr:rowOff>
    </xdr:from>
    <xdr:to>
      <xdr:col>48</xdr:col>
      <xdr:colOff>545713</xdr:colOff>
      <xdr:row>30</xdr:row>
      <xdr:rowOff>58316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232587</xdr:colOff>
      <xdr:row>28</xdr:row>
      <xdr:rowOff>121832</xdr:rowOff>
    </xdr:from>
    <xdr:to>
      <xdr:col>47</xdr:col>
      <xdr:colOff>209909</xdr:colOff>
      <xdr:row>30</xdr:row>
      <xdr:rowOff>19778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6188212" y="3931832"/>
          <a:ext cx="2415722" cy="278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Output gap</a:t>
          </a:r>
          <a:r>
            <a:rPr lang="en-US" sz="1100" baseline="0"/>
            <a:t> - in percent</a:t>
          </a:r>
          <a:endParaRPr lang="en-US" sz="1100"/>
        </a:p>
      </xdr:txBody>
    </xdr:sp>
    <xdr:clientData/>
  </xdr:twoCellAnchor>
  <xdr:twoCellAnchor>
    <xdr:from>
      <xdr:col>41</xdr:col>
      <xdr:colOff>77529</xdr:colOff>
      <xdr:row>16</xdr:row>
      <xdr:rowOff>66454</xdr:rowOff>
    </xdr:from>
    <xdr:to>
      <xdr:col>41</xdr:col>
      <xdr:colOff>357846</xdr:colOff>
      <xdr:row>28</xdr:row>
      <xdr:rowOff>175364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 rot="16200000">
          <a:off x="23756658" y="2647750"/>
          <a:ext cx="2394910" cy="28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Real</a:t>
          </a:r>
          <a:r>
            <a:rPr lang="en-US" sz="1100" baseline="0"/>
            <a:t> interest Rate (r) - in percent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333375</xdr:colOff>
          <xdr:row>61</xdr:row>
          <xdr:rowOff>171450</xdr:rowOff>
        </xdr:from>
        <xdr:to>
          <xdr:col>28</xdr:col>
          <xdr:colOff>133350</xdr:colOff>
          <xdr:row>65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23</xdr:col>
      <xdr:colOff>20782</xdr:colOff>
      <xdr:row>60</xdr:row>
      <xdr:rowOff>196032</xdr:rowOff>
    </xdr:from>
    <xdr:to>
      <xdr:col>24</xdr:col>
      <xdr:colOff>386541</xdr:colOff>
      <xdr:row>63</xdr:row>
      <xdr:rowOff>67194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4407" y="7930332"/>
          <a:ext cx="975359" cy="47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259080</xdr:colOff>
      <xdr:row>9</xdr:row>
      <xdr:rowOff>169333</xdr:rowOff>
    </xdr:from>
    <xdr:to>
      <xdr:col>19</xdr:col>
      <xdr:colOff>499534</xdr:colOff>
      <xdr:row>82</xdr:row>
      <xdr:rowOff>91440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07080" y="359833"/>
          <a:ext cx="8774854" cy="1054248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457200</xdr:colOff>
      <xdr:row>39</xdr:row>
      <xdr:rowOff>15240</xdr:rowOff>
    </xdr:from>
    <xdr:to>
      <xdr:col>48</xdr:col>
      <xdr:colOff>106680</xdr:colOff>
      <xdr:row>78</xdr:row>
      <xdr:rowOff>45720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803225" y="5996940"/>
          <a:ext cx="3307080" cy="409765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381000</xdr:colOff>
      <xdr:row>77</xdr:row>
      <xdr:rowOff>25400</xdr:rowOff>
    </xdr:from>
    <xdr:to>
      <xdr:col>44</xdr:col>
      <xdr:colOff>127000</xdr:colOff>
      <xdr:row>119</xdr:row>
      <xdr:rowOff>101600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63400" y="9883775"/>
          <a:ext cx="14728825" cy="8105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97972</xdr:colOff>
      <xdr:row>31</xdr:row>
      <xdr:rowOff>195942</xdr:rowOff>
    </xdr:from>
    <xdr:to>
      <xdr:col>48</xdr:col>
      <xdr:colOff>97972</xdr:colOff>
      <xdr:row>33</xdr:row>
      <xdr:rowOff>10885</xdr:rowOff>
    </xdr:to>
    <xdr:sp macro="" textlink="">
      <xdr:nvSpPr>
        <xdr:cNvPr id="29" name="Right Arrow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10800000">
          <a:off x="28491997" y="4577442"/>
          <a:ext cx="609600" cy="272143"/>
        </a:xfrm>
        <a:prstGeom prst="rightArrow">
          <a:avLst/>
        </a:prstGeom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110218</xdr:colOff>
      <xdr:row>31</xdr:row>
      <xdr:rowOff>127907</xdr:rowOff>
    </xdr:from>
    <xdr:to>
      <xdr:col>51</xdr:col>
      <xdr:colOff>9525</xdr:colOff>
      <xdr:row>34</xdr:row>
      <xdr:rowOff>171450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113843" y="6033407"/>
          <a:ext cx="1728107" cy="691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C00000"/>
              </a:solidFill>
            </a:rPr>
            <a:t>Put alternative values</a:t>
          </a:r>
          <a:r>
            <a:rPr lang="en-US" sz="1100" baseline="0">
              <a:solidFill>
                <a:srgbClr val="C00000"/>
              </a:solidFill>
            </a:rPr>
            <a:t> for shifts in aggregate demand. </a:t>
          </a:r>
          <a:endParaRPr 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30</xdr:col>
      <xdr:colOff>43542</xdr:colOff>
      <xdr:row>32</xdr:row>
      <xdr:rowOff>185057</xdr:rowOff>
    </xdr:from>
    <xdr:to>
      <xdr:col>31</xdr:col>
      <xdr:colOff>43542</xdr:colOff>
      <xdr:row>34</xdr:row>
      <xdr:rowOff>10886</xdr:rowOff>
    </xdr:to>
    <xdr:sp macro="" textlink="">
      <xdr:nvSpPr>
        <xdr:cNvPr id="31" name="Right Arrow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10800000">
          <a:off x="18074367" y="4795157"/>
          <a:ext cx="609600" cy="244929"/>
        </a:xfrm>
        <a:prstGeom prst="rightArrow">
          <a:avLst/>
        </a:prstGeom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10886</xdr:colOff>
      <xdr:row>32</xdr:row>
      <xdr:rowOff>152400</xdr:rowOff>
    </xdr:from>
    <xdr:to>
      <xdr:col>35</xdr:col>
      <xdr:colOff>9525</xdr:colOff>
      <xdr:row>34</xdr:row>
      <xdr:rowOff>43543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8651311" y="6286500"/>
          <a:ext cx="2437039" cy="31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C00000"/>
              </a:solidFill>
            </a:rPr>
            <a:t>Put numbers for</a:t>
          </a:r>
          <a:r>
            <a:rPr lang="en-US" sz="1100" baseline="0">
              <a:solidFill>
                <a:srgbClr val="C00000"/>
              </a:solidFill>
            </a:rPr>
            <a:t> real interest rate.</a:t>
          </a:r>
          <a:endParaRPr 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24</xdr:col>
      <xdr:colOff>302683</xdr:colOff>
      <xdr:row>11</xdr:row>
      <xdr:rowOff>47624</xdr:rowOff>
    </xdr:from>
    <xdr:to>
      <xdr:col>35</xdr:col>
      <xdr:colOff>69850</xdr:colOff>
      <xdr:row>12</xdr:row>
      <xdr:rowOff>189441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675908" y="2143124"/>
          <a:ext cx="6472767" cy="332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A. Trace out points on</a:t>
          </a:r>
          <a:r>
            <a:rPr lang="en-US" sz="2000" baseline="0"/>
            <a:t> the IS curve</a:t>
          </a:r>
          <a:endParaRPr lang="en-US" sz="2000"/>
        </a:p>
      </xdr:txBody>
    </xdr:sp>
    <xdr:clientData/>
  </xdr:twoCellAnchor>
  <xdr:twoCellAnchor>
    <xdr:from>
      <xdr:col>41</xdr:col>
      <xdr:colOff>133350</xdr:colOff>
      <xdr:row>11</xdr:row>
      <xdr:rowOff>66675</xdr:rowOff>
    </xdr:from>
    <xdr:to>
      <xdr:col>48</xdr:col>
      <xdr:colOff>152400</xdr:colOff>
      <xdr:row>13</xdr:row>
      <xdr:rowOff>76200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4869775" y="2162175"/>
          <a:ext cx="42862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B. Show shifts in the IS curve</a:t>
          </a:r>
        </a:p>
      </xdr:txBody>
    </xdr:sp>
    <xdr:clientData/>
  </xdr:twoCellAnchor>
  <xdr:twoCellAnchor>
    <xdr:from>
      <xdr:col>33</xdr:col>
      <xdr:colOff>200025</xdr:colOff>
      <xdr:row>4</xdr:row>
      <xdr:rowOff>152400</xdr:rowOff>
    </xdr:from>
    <xdr:to>
      <xdr:col>38</xdr:col>
      <xdr:colOff>523874</xdr:colOff>
      <xdr:row>10</xdr:row>
      <xdr:rowOff>114300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059650" y="914400"/>
          <a:ext cx="3371849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(c) 2018</a:t>
          </a:r>
          <a:r>
            <a:rPr lang="en-US" sz="1100" baseline="0"/>
            <a:t> Evan Tanner</a:t>
          </a:r>
        </a:p>
        <a:p>
          <a:pPr algn="ctr"/>
          <a:r>
            <a:rPr lang="en-US" sz="1100" baseline="0"/>
            <a:t>All Rights Reserved</a:t>
          </a:r>
        </a:p>
        <a:p>
          <a:pPr algn="l"/>
          <a:endParaRPr lang="en-US" sz="1100" baseline="0"/>
        </a:p>
        <a:p>
          <a:pPr algn="ctr"/>
          <a:r>
            <a:rPr lang="en-US" sz="1100" i="1" baseline="0"/>
            <a:t>To be used by Johns Hopkins University exclusively -- </a:t>
          </a:r>
        </a:p>
        <a:p>
          <a:pPr algn="ctr"/>
          <a:r>
            <a:rPr lang="en-US" sz="1100" i="1" baseline="0"/>
            <a:t>Do not distribute.</a:t>
          </a:r>
          <a:endParaRPr lang="en-US" sz="1100" i="1"/>
        </a:p>
      </xdr:txBody>
    </xdr:sp>
    <xdr:clientData/>
  </xdr:twoCellAnchor>
  <xdr:twoCellAnchor>
    <xdr:from>
      <xdr:col>30</xdr:col>
      <xdr:colOff>485775</xdr:colOff>
      <xdr:row>2</xdr:row>
      <xdr:rowOff>47625</xdr:rowOff>
    </xdr:from>
    <xdr:to>
      <xdr:col>41</xdr:col>
      <xdr:colOff>252942</xdr:colOff>
      <xdr:row>3</xdr:row>
      <xdr:rowOff>189442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8516600" y="428625"/>
          <a:ext cx="6472767" cy="332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IS Curve Learning Tool </a:t>
          </a:r>
        </a:p>
      </xdr:txBody>
    </xdr:sp>
    <xdr:clientData/>
  </xdr:twoCellAnchor>
  <xdr:twoCellAnchor>
    <xdr:from>
      <xdr:col>39</xdr:col>
      <xdr:colOff>323850</xdr:colOff>
      <xdr:row>37</xdr:row>
      <xdr:rowOff>47625</xdr:rowOff>
    </xdr:from>
    <xdr:to>
      <xdr:col>42</xdr:col>
      <xdr:colOff>123825</xdr:colOff>
      <xdr:row>43</xdr:row>
      <xdr:rowOff>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3841075" y="7172325"/>
          <a:ext cx="16287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For more details, click</a:t>
          </a:r>
          <a:r>
            <a:rPr lang="en-US" sz="1200" baseline="0"/>
            <a:t> on link and go to Chapter 12, part 12.1</a:t>
          </a:r>
          <a:endParaRPr lang="en-US" sz="1200"/>
        </a:p>
      </xdr:txBody>
    </xdr:sp>
    <xdr:clientData/>
  </xdr:twoCellAnchor>
  <xdr:twoCellAnchor>
    <xdr:from>
      <xdr:col>39</xdr:col>
      <xdr:colOff>371475</xdr:colOff>
      <xdr:row>46</xdr:row>
      <xdr:rowOff>180975</xdr:rowOff>
    </xdr:from>
    <xdr:to>
      <xdr:col>42</xdr:col>
      <xdr:colOff>171450</xdr:colOff>
      <xdr:row>52</xdr:row>
      <xdr:rowOff>133350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888700" y="9058275"/>
          <a:ext cx="16287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For more learning tools and videos,</a:t>
          </a:r>
          <a:r>
            <a:rPr lang="en-US" sz="1200" baseline="0"/>
            <a:t> check out this website. </a:t>
          </a:r>
          <a:endParaRPr lang="en-US" sz="1200"/>
        </a:p>
      </xdr:txBody>
    </xdr:sp>
    <xdr:clientData/>
  </xdr:twoCellAnchor>
  <xdr:twoCellAnchor>
    <xdr:from>
      <xdr:col>43</xdr:col>
      <xdr:colOff>180975</xdr:colOff>
      <xdr:row>5</xdr:row>
      <xdr:rowOff>142875</xdr:rowOff>
    </xdr:from>
    <xdr:to>
      <xdr:col>44</xdr:col>
      <xdr:colOff>180975</xdr:colOff>
      <xdr:row>7</xdr:row>
      <xdr:rowOff>34018</xdr:rowOff>
    </xdr:to>
    <xdr:sp macro="" textlink="">
      <xdr:nvSpPr>
        <xdr:cNvPr id="43" name="Right Arrow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0800000">
          <a:off x="26136600" y="1095375"/>
          <a:ext cx="609600" cy="272143"/>
        </a:xfrm>
        <a:prstGeom prst="rightArrow">
          <a:avLst/>
        </a:prstGeom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40</xdr:col>
      <xdr:colOff>561975</xdr:colOff>
      <xdr:row>0</xdr:row>
      <xdr:rowOff>161925</xdr:rowOff>
    </xdr:from>
    <xdr:to>
      <xdr:col>46</xdr:col>
      <xdr:colOff>200025</xdr:colOff>
      <xdr:row>6</xdr:row>
      <xdr:rowOff>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4688800" y="161925"/>
          <a:ext cx="32956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C00000"/>
              </a:solidFill>
            </a:rPr>
            <a:t>UNPROTECTED CELLS ARE SHOWN AS</a:t>
          </a:r>
          <a:r>
            <a:rPr lang="en-US" sz="1800" baseline="0">
              <a:solidFill>
                <a:srgbClr val="C00000"/>
              </a:solidFill>
            </a:rPr>
            <a:t> CREAM COLORED BELOW -- PUT YOUR NUMBERS HERE. </a:t>
          </a:r>
          <a:endParaRPr lang="en-US" sz="180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34</xdr:col>
      <xdr:colOff>295275</xdr:colOff>
      <xdr:row>37</xdr:row>
      <xdr:rowOff>66675</xdr:rowOff>
    </xdr:from>
    <xdr:to>
      <xdr:col>39</xdr:col>
      <xdr:colOff>327932</xdr:colOff>
      <xdr:row>46</xdr:row>
      <xdr:rowOff>154850</xdr:rowOff>
    </xdr:to>
    <xdr:pic>
      <xdr:nvPicPr>
        <xdr:cNvPr id="45" name="Picture 4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CBCDFF-FA5B-487E-8619-AA3ED05D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0" y="7191375"/>
          <a:ext cx="3080657" cy="180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285750</xdr:colOff>
      <xdr:row>47</xdr:row>
      <xdr:rowOff>85725</xdr:rowOff>
    </xdr:from>
    <xdr:to>
      <xdr:col>39</xdr:col>
      <xdr:colOff>341061</xdr:colOff>
      <xdr:row>52</xdr:row>
      <xdr:rowOff>90063</xdr:rowOff>
    </xdr:to>
    <xdr:pic>
      <xdr:nvPicPr>
        <xdr:cNvPr id="46" name="Picture 4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22EDFB2-9AFA-46B7-B742-68D62B190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4975" y="9115425"/>
          <a:ext cx="3103311" cy="95683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0.25258</cdr:x>
      <cdr:y>0.60924</cdr:y>
    </cdr:from>
    <cdr:to>
      <cdr:x>0.47017</cdr:x>
      <cdr:y>0.72781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1220075" y="1890110"/>
          <a:ext cx="1051035" cy="36786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rgbClr val="0070C0"/>
              </a:solidFill>
            </a:rPr>
            <a:t>Aggregate demand &gt; aggregate supply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0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image" Target="../media/image10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oleObject" Target="../embeddings/oleObject11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7:AU108"/>
  <sheetViews>
    <sheetView showGridLines="0" tabSelected="1" topLeftCell="W4" zoomScaleNormal="100" workbookViewId="0">
      <selection activeCell="AY18" sqref="AY18"/>
    </sheetView>
  </sheetViews>
  <sheetFormatPr defaultRowHeight="15" x14ac:dyDescent="0.25"/>
  <cols>
    <col min="22" max="22" width="5.28515625" customWidth="1"/>
    <col min="23" max="23" width="9.140625" customWidth="1"/>
  </cols>
  <sheetData>
    <row r="7" spans="9:43" x14ac:dyDescent="0.25">
      <c r="AQ7" s="4"/>
    </row>
    <row r="13" spans="9:43" x14ac:dyDescent="0.25">
      <c r="I13" s="1" t="s">
        <v>0</v>
      </c>
      <c r="L13" s="1" t="s">
        <v>1</v>
      </c>
      <c r="M13" s="1" t="s">
        <v>2</v>
      </c>
      <c r="N13" s="1" t="s">
        <v>3</v>
      </c>
      <c r="O13" s="1"/>
      <c r="P13" s="1" t="s">
        <v>4</v>
      </c>
      <c r="Q13" s="1" t="s">
        <v>5</v>
      </c>
      <c r="R13" s="1" t="s">
        <v>6</v>
      </c>
      <c r="S13" s="1"/>
      <c r="T13" s="1"/>
      <c r="U13" s="1"/>
      <c r="V13" s="1"/>
    </row>
    <row r="15" spans="9:43" x14ac:dyDescent="0.25">
      <c r="I15" s="2">
        <f t="shared" ref="I15:I22" si="0">I16+$I$80</f>
        <v>0.04</v>
      </c>
      <c r="J15" s="2">
        <f t="shared" ref="J15:J22" si="1">I15</f>
        <v>0.04</v>
      </c>
      <c r="L15" s="2">
        <f>$AC$57*(1-$AC$108)*I15-$AC$57*$AB$86-$AC$58*I15+($AC$59+$AC$60)*($AB$34-$AC$61)+$AB$33</f>
        <v>4.8000000000000004E-3</v>
      </c>
      <c r="M15" s="2">
        <f>$AC$57*(1-$AC$108)*I15-$AC$57*$AC$86-$AC$58*I15+($AC$59+$AC$60)*($AC$34-$AC$61)+$AC$33</f>
        <v>-3.199999999999998E-3</v>
      </c>
      <c r="N15" s="2">
        <f>$AC$57*(1-$AC$108)*I15-$AC$57*$AD$86-$AC$58*I15+($AC$59+$AC$60)*($AD$34-$AC$61)+$AD$33</f>
        <v>1.2800000000000002E-2</v>
      </c>
      <c r="O15" s="2"/>
      <c r="P15" s="2"/>
      <c r="Q15" s="2"/>
      <c r="R15" s="2"/>
      <c r="S15" s="2"/>
      <c r="T15" s="2"/>
      <c r="U15" s="2"/>
      <c r="V15" s="2"/>
    </row>
    <row r="16" spans="9:43" x14ac:dyDescent="0.25">
      <c r="I16" s="2">
        <f t="shared" si="0"/>
        <v>3.5000000000000003E-2</v>
      </c>
      <c r="J16" s="2">
        <f t="shared" si="1"/>
        <v>3.5000000000000003E-2</v>
      </c>
      <c r="L16" s="2">
        <f>$AC$57*(1-$AC$108)*I16-$AC$57*$AB$86-$AC$58*I16+($AC$59+$AC$60)*($AB$34-$AC$61)+$AB$33</f>
        <v>4.2000000000000006E-3</v>
      </c>
      <c r="M16" s="2">
        <f>$AC$57*(1-$AC$108)*I16-$AC$57*$AC$86-$AC$58*I16+($AC$59+$AC$60)*($AC$34-$AC$61)+$AC$33</f>
        <v>-3.7999999999999978E-3</v>
      </c>
      <c r="N16" s="2">
        <f>$AC$57*(1-$AC$108)*I16-$AC$57*$AD$86-$AC$58*I16+($AC$59+$AC$60)*($AD$34-$AC$61)+$AD$33</f>
        <v>1.2200000000000003E-2</v>
      </c>
      <c r="O16" s="2"/>
      <c r="P16" s="2"/>
      <c r="Q16" s="2"/>
      <c r="R16" s="2"/>
      <c r="S16" s="2"/>
      <c r="T16" s="2"/>
      <c r="U16" s="2"/>
      <c r="V16" s="2"/>
    </row>
    <row r="17" spans="9:47" x14ac:dyDescent="0.25">
      <c r="I17" s="2">
        <f t="shared" si="0"/>
        <v>3.0000000000000002E-2</v>
      </c>
      <c r="J17" s="2">
        <f t="shared" si="1"/>
        <v>3.0000000000000002E-2</v>
      </c>
      <c r="L17" s="2">
        <f>$AC$57*(1-$AC$108)*I17-$AC$57*$AB$86-$AC$58*I17+($AC$59+$AC$60)*($AB$34-$AC$61)+$AB$33</f>
        <v>3.6000000000000003E-3</v>
      </c>
      <c r="M17" s="2">
        <f>$AC$57*(1-$AC$108)*I17-$AC$57*$AC$86-$AC$58*I17+($AC$59+$AC$60)*($AC$34-$AC$61)+$AC$33</f>
        <v>-4.3999999999999977E-3</v>
      </c>
      <c r="N17" s="2">
        <f>$AC$57*(1-$AC$108)*I17-$AC$57*$AD$86-$AC$58*I17+($AC$59+$AC$60)*($AD$34-$AC$61)+$AD$33</f>
        <v>1.1600000000000003E-2</v>
      </c>
      <c r="O17" s="2"/>
      <c r="P17" s="2">
        <f>$AC$61+(((1-$AC$57)+$AC$58)/($AC$59+$AC$60))*$I17+(1/($AC$59+$AC$60))*P$33</f>
        <v>-5.000000000000001E-3</v>
      </c>
      <c r="Q17" s="2">
        <f>$AC$61+(((1-$AC$57)+$AC$58)/($AC$59+$AC$60))*$I17-(1/($AC$59+$AC$60))*Q$33</f>
        <v>7.4999999999999997E-3</v>
      </c>
      <c r="R17" s="2">
        <f>$AC$61+(((1-$AC$57)+$AC$58)/($AC$59+$AC$60))*$I17-(1/($AC$59+$AC$60))*R$33</f>
        <v>-1.7500000000000002E-2</v>
      </c>
      <c r="S17" s="2"/>
      <c r="T17" s="2"/>
      <c r="U17" s="2"/>
      <c r="V17" s="2"/>
    </row>
    <row r="18" spans="9:47" x14ac:dyDescent="0.25">
      <c r="I18" s="2">
        <f t="shared" si="0"/>
        <v>2.5000000000000001E-2</v>
      </c>
      <c r="J18" s="2">
        <f t="shared" si="1"/>
        <v>2.5000000000000001E-2</v>
      </c>
      <c r="L18" s="2">
        <f>$AC$57*(1-$AC$108)*I18-$AC$57*$AB$86-$AC$58*I18+($AC$59+$AC$60)*($AB$34-$AC$61)+$AB$33</f>
        <v>3.0000000000000001E-3</v>
      </c>
      <c r="M18" s="2">
        <f>$AC$57*(1-$AC$108)*I18-$AC$57*$AC$86-$AC$58*I18+($AC$59+$AC$60)*($AC$34-$AC$61)+$AC$33</f>
        <v>-4.9999999999999984E-3</v>
      </c>
      <c r="N18" s="2">
        <f>$AC$57*(1-$AC$108)*I18-$AC$57*$AD$86-$AC$58*I18+($AC$59+$AC$60)*($AD$34-$AC$61)+$AD$33</f>
        <v>1.1000000000000003E-2</v>
      </c>
      <c r="O18" s="2"/>
      <c r="P18" s="2">
        <f>$AC$61+(((1-$AC$57)+$AC$58)/($AC$59+$AC$60))*$I18+(1/($AC$59+$AC$60))*P$33</f>
        <v>5.0000000000000391E-4</v>
      </c>
      <c r="Q18" s="2">
        <f>$AC$61+(((1-$AC$57)+$AC$58)/($AC$59+$AC$60))*$I18-(1/($AC$59+$AC$60))*Q$33</f>
        <v>1.3000000000000005E-2</v>
      </c>
      <c r="R18" s="2">
        <f>$AC$61+(((1-$AC$57)+$AC$58)/($AC$59+$AC$60))*$I18-(1/($AC$59+$AC$60))*R$33</f>
        <v>-1.1999999999999997E-2</v>
      </c>
      <c r="S18" s="2"/>
      <c r="T18" s="2"/>
      <c r="U18" s="2"/>
      <c r="V18" s="2"/>
    </row>
    <row r="19" spans="9:47" x14ac:dyDescent="0.25">
      <c r="I19" s="2">
        <f t="shared" si="0"/>
        <v>0.02</v>
      </c>
      <c r="J19" s="2">
        <f t="shared" si="1"/>
        <v>0.02</v>
      </c>
      <c r="L19" s="2">
        <f>$AC$57*(1-$AC$108)*I19-$AC$57*$AB$86-$AC$58*I19+($AC$59+$AC$60)*($AB$34-$AC$61)+$AB$33</f>
        <v>2.4000000000000002E-3</v>
      </c>
      <c r="M19" s="2">
        <f>$AC$57*(1-$AC$108)*I19-$AC$57*$AC$86-$AC$58*I19+($AC$59+$AC$60)*($AC$34-$AC$61)+$AC$33</f>
        <v>-5.5999999999999982E-3</v>
      </c>
      <c r="N19" s="2">
        <f>$AC$57*(1-$AC$108)*I19-$AC$57*$AD$86-$AC$58*I19+($AC$59+$AC$60)*($AD$34-$AC$61)+$AD$33</f>
        <v>1.0400000000000003E-2</v>
      </c>
      <c r="O19" s="2"/>
      <c r="P19" s="2">
        <f>$AC$61+(((1-$AC$57)+$AC$58)/($AC$59+$AC$60))*$I19+(1/($AC$59+$AC$60))*P$33</f>
        <v>6.0000000000000019E-3</v>
      </c>
      <c r="Q19" s="2">
        <f>$AC$61+(((1-$AC$57)+$AC$58)/($AC$59+$AC$60))*$I19-(1/($AC$59+$AC$60))*Q$33</f>
        <v>1.8500000000000003E-2</v>
      </c>
      <c r="R19" s="2">
        <f>$AC$61+(((1-$AC$57)+$AC$58)/($AC$59+$AC$60))*$I19-(1/($AC$59+$AC$60))*R$33</f>
        <v>-6.4999999999999988E-3</v>
      </c>
      <c r="S19" s="2"/>
      <c r="T19" s="2"/>
      <c r="U19" s="2"/>
      <c r="V19" s="2"/>
    </row>
    <row r="20" spans="9:47" x14ac:dyDescent="0.25">
      <c r="I20" s="2">
        <f t="shared" si="0"/>
        <v>1.4999999999999999E-2</v>
      </c>
      <c r="J20" s="2">
        <f t="shared" si="1"/>
        <v>1.4999999999999999E-2</v>
      </c>
      <c r="L20" s="2">
        <f>$AC$57*(1-$AC$108)*I20-$AC$57*$AB$86-$AC$58*I20+($AC$59+$AC$60)*($AB$34-$AC$61)+$AB$33</f>
        <v>1.8E-3</v>
      </c>
      <c r="M20" s="2">
        <f>$AC$57*(1-$AC$108)*I20-$AC$57*$AC$86-$AC$58*I20+($AC$59+$AC$60)*($AC$34-$AC$61)+$AC$33</f>
        <v>-6.1999999999999989E-3</v>
      </c>
      <c r="N20" s="2">
        <f>$AC$57*(1-$AC$108)*I20-$AC$57*$AD$86-$AC$58*I20+($AC$59+$AC$60)*($AD$34-$AC$61)+$AD$33</f>
        <v>9.8000000000000014E-3</v>
      </c>
      <c r="O20" s="2"/>
      <c r="P20" s="2">
        <f>$AC$61+(((1-$AC$57)+$AC$58)/($AC$59+$AC$60))*$I20+(1/($AC$59+$AC$60))*P$33</f>
        <v>1.1500000000000003E-2</v>
      </c>
      <c r="Q20" s="2">
        <f>$AC$61+(((1-$AC$57)+$AC$58)/($AC$59+$AC$60))*$I20-(1/($AC$59+$AC$60))*Q$33</f>
        <v>2.4000000000000004E-2</v>
      </c>
      <c r="R20" s="2">
        <f>$AC$61+(((1-$AC$57)+$AC$58)/($AC$59+$AC$60))*$I20-(1/($AC$59+$AC$60))*R$33</f>
        <v>-9.9999999999999742E-4</v>
      </c>
      <c r="S20" s="2"/>
      <c r="T20" s="2"/>
      <c r="U20" s="2"/>
      <c r="V20" s="2"/>
    </row>
    <row r="21" spans="9:47" x14ac:dyDescent="0.25">
      <c r="I21" s="2">
        <f t="shared" si="0"/>
        <v>0.01</v>
      </c>
      <c r="J21" s="2">
        <f t="shared" si="1"/>
        <v>0.01</v>
      </c>
      <c r="L21" s="2">
        <f>$AC$57*(1-$AC$108)*I21-$AC$57*$AB$86-$AC$58*I21+($AC$59+$AC$60)*($AB$34-$AC$61)+$AB$33</f>
        <v>1.2000000000000001E-3</v>
      </c>
      <c r="M21" s="2">
        <f>$AC$57*(1-$AC$108)*I21-$AC$57*$AC$86-$AC$58*I21+($AC$59+$AC$60)*($AC$34-$AC$61)+$AC$33</f>
        <v>-6.7999999999999988E-3</v>
      </c>
      <c r="N21" s="2">
        <f>$AC$57*(1-$AC$108)*I21-$AC$57*$AD$86-$AC$58*I21+($AC$59+$AC$60)*($AD$34-$AC$61)+$AD$33</f>
        <v>9.2000000000000016E-3</v>
      </c>
      <c r="O21" s="2"/>
      <c r="P21" s="2">
        <f>$AC$61+(((1-$AC$57)+$AC$58)/($AC$59+$AC$60))*$I21+(1/($AC$59+$AC$60))*P$33</f>
        <v>1.7000000000000001E-2</v>
      </c>
      <c r="Q21" s="2">
        <f>$AC$61+(((1-$AC$57)+$AC$58)/($AC$59+$AC$60))*$I21-(1/($AC$59+$AC$60))*Q$33</f>
        <v>2.9500000000000002E-2</v>
      </c>
      <c r="R21" s="2">
        <f>$AC$61+(((1-$AC$57)+$AC$58)/($AC$59+$AC$60))*$I21-(1/($AC$59+$AC$60))*R$33</f>
        <v>4.5000000000000005E-3</v>
      </c>
      <c r="S21" s="2"/>
      <c r="T21" s="2"/>
      <c r="U21" s="2"/>
      <c r="V21" s="2"/>
    </row>
    <row r="22" spans="9:47" x14ac:dyDescent="0.25">
      <c r="I22" s="2">
        <f t="shared" si="0"/>
        <v>5.0000000000000001E-3</v>
      </c>
      <c r="J22" s="2">
        <f t="shared" si="1"/>
        <v>5.0000000000000001E-3</v>
      </c>
      <c r="L22" s="2">
        <f>$AC$57*(1-$AC$108)*I22-$AC$57*$AB$86-$AC$58*I22+($AC$59+$AC$60)*($AB$34-$AC$61)+$AB$33</f>
        <v>6.0000000000000006E-4</v>
      </c>
      <c r="M22" s="2">
        <f>$AC$57*(1-$AC$108)*I22-$AC$57*$AC$86-$AC$58*I22+($AC$59+$AC$60)*($AC$34-$AC$61)+$AC$33</f>
        <v>-7.3999999999999986E-3</v>
      </c>
      <c r="N22" s="2">
        <f>$AC$57*(1-$AC$108)*I22-$AC$57*$AD$86-$AC$58*I22+($AC$59+$AC$60)*($AD$34-$AC$61)+$AD$33</f>
        <v>8.6000000000000017E-3</v>
      </c>
      <c r="O22" s="2"/>
      <c r="P22" s="2">
        <f>$AC$61+(((1-$AC$57)+$AC$58)/($AC$59+$AC$60))*$I22+(1/($AC$59+$AC$60))*P$33</f>
        <v>2.2499999999999999E-2</v>
      </c>
      <c r="Q22" s="2">
        <f>$AC$61+(((1-$AC$57)+$AC$58)/($AC$59+$AC$60))*$I22-(1/($AC$59+$AC$60))*Q$33</f>
        <v>3.5000000000000003E-2</v>
      </c>
      <c r="R22" s="2">
        <f>$AC$61+(((1-$AC$57)+$AC$58)/($AC$59+$AC$60))*$I22-(1/($AC$59+$AC$60))*R$33</f>
        <v>9.9999999999999985E-3</v>
      </c>
      <c r="S22" s="2"/>
      <c r="T22" s="2"/>
      <c r="U22" s="2"/>
      <c r="V22" s="2"/>
    </row>
    <row r="23" spans="9:47" x14ac:dyDescent="0.25">
      <c r="I23" s="2">
        <v>0</v>
      </c>
      <c r="J23" s="2">
        <f>I23</f>
        <v>0</v>
      </c>
      <c r="L23" s="2">
        <f>$AC$57*(1-$AC$108)*I23-$AC$57*$AB$86-$AC$58*I23+($AC$59+$AC$60)*($AB$34-$AC$61)+$AB$33</f>
        <v>0</v>
      </c>
      <c r="M23" s="2">
        <f>$AC$57*(1-$AC$108)*I23-$AC$57*$AC$86-$AC$58*I23+($AC$59+$AC$60)*($AC$34-$AC$61)+$AC$33</f>
        <v>-7.9999999999999984E-3</v>
      </c>
      <c r="N23" s="2">
        <f>$AC$57*(1-$AC$108)*I23-$AC$57*$AD$86-$AC$58*I23+($AC$59+$AC$60)*($AD$34-$AC$61)+$AD$33</f>
        <v>8.0000000000000019E-3</v>
      </c>
      <c r="O23" s="2"/>
      <c r="P23" s="2">
        <f>$AC$61+(((1-$AC$57)+$AC$58)/($AC$59+$AC$60))*$I23+(1/($AC$59+$AC$60))*P$33</f>
        <v>2.8000000000000001E-2</v>
      </c>
      <c r="Q23" s="2">
        <f>$AC$61+(((1-$AC$57)+$AC$58)/($AC$59+$AC$60))*$I23-(1/($AC$59+$AC$60))*Q$33</f>
        <v>4.0500000000000001E-2</v>
      </c>
      <c r="R23" s="2">
        <f>$AC$61+(((1-$AC$57)+$AC$58)/($AC$59+$AC$60))*$I23-(1/($AC$59+$AC$60))*R$33</f>
        <v>1.55E-2</v>
      </c>
      <c r="S23" s="2"/>
      <c r="T23" s="2"/>
      <c r="U23" s="2"/>
      <c r="V23" s="2"/>
    </row>
    <row r="24" spans="9:47" x14ac:dyDescent="0.25">
      <c r="I24" s="2">
        <f t="shared" ref="I24:I31" si="2">I23-$I$80</f>
        <v>-5.0000000000000001E-3</v>
      </c>
      <c r="J24" s="2">
        <f t="shared" ref="J24:J31" si="3">I24</f>
        <v>-5.0000000000000001E-3</v>
      </c>
      <c r="L24" s="2">
        <f>$AC$57*(1-$AC$108)*I24-$AC$57*$AB$86-$AC$58*I24+($AC$59+$AC$60)*($AB$34-$AC$61)+$AB$33</f>
        <v>-6.0000000000000006E-4</v>
      </c>
      <c r="M24" s="2">
        <f>$AC$57*(1-$AC$108)*I24-$AC$57*$AC$86-$AC$58*I24+($AC$59+$AC$60)*($AC$34-$AC$61)+$AC$33</f>
        <v>-8.5999999999999983E-3</v>
      </c>
      <c r="N24" s="2">
        <f>$AC$57*(1-$AC$108)*I24-$AC$57*$AD$86-$AC$58*I24+($AC$59+$AC$60)*($AD$34-$AC$61)+$AD$33</f>
        <v>7.4000000000000021E-3</v>
      </c>
      <c r="O24" s="2"/>
      <c r="P24" s="2">
        <f>$AC$61+(((1-$AC$57)+$AC$58)/($AC$59+$AC$60))*$I24+(1/($AC$59+$AC$60))*P$33</f>
        <v>3.3500000000000002E-2</v>
      </c>
      <c r="Q24" s="2">
        <f>$AC$61+(((1-$AC$57)+$AC$58)/($AC$59+$AC$60))*$I24-(1/($AC$59+$AC$60))*Q$33</f>
        <v>4.5999999999999999E-2</v>
      </c>
      <c r="R24" s="2">
        <f>$AC$61+(((1-$AC$57)+$AC$58)/($AC$59+$AC$60))*$I24-(1/($AC$59+$AC$60))*R$33</f>
        <v>2.1000000000000001E-2</v>
      </c>
      <c r="S24" s="2"/>
      <c r="T24" s="2"/>
      <c r="U24" s="2"/>
      <c r="V24" s="2"/>
    </row>
    <row r="25" spans="9:47" x14ac:dyDescent="0.25">
      <c r="I25" s="2">
        <f t="shared" si="2"/>
        <v>-0.01</v>
      </c>
      <c r="J25" s="2">
        <f t="shared" si="3"/>
        <v>-0.01</v>
      </c>
      <c r="L25" s="2">
        <f>$AC$57*(1-$AC$108)*I25-$AC$57*$AB$86-$AC$58*I25+($AC$59+$AC$60)*($AB$34-$AC$61)+$AB$33</f>
        <v>-1.2000000000000001E-3</v>
      </c>
      <c r="M25" s="2">
        <f>$AC$57*(1-$AC$108)*I25-$AC$57*$AC$86-$AC$58*I25+($AC$59+$AC$60)*($AC$34-$AC$61)+$AC$33</f>
        <v>-9.1999999999999981E-3</v>
      </c>
      <c r="N25" s="2">
        <f>$AC$57*(1-$AC$108)*I25-$AC$57*$AD$86-$AC$58*I25+($AC$59+$AC$60)*($AD$34-$AC$61)+$AD$33</f>
        <v>6.8000000000000022E-3</v>
      </c>
      <c r="O25" s="2"/>
      <c r="P25" s="2">
        <f>$AC$61+(((1-$AC$57)+$AC$58)/($AC$59+$AC$60))*$I25+(1/($AC$59+$AC$60))*P$33</f>
        <v>3.9E-2</v>
      </c>
      <c r="Q25" s="2">
        <f>$AC$61+(((1-$AC$57)+$AC$58)/($AC$59+$AC$60))*$I25-(1/($AC$59+$AC$60))*Q$33</f>
        <v>5.1500000000000004E-2</v>
      </c>
      <c r="R25" s="2">
        <f>$AC$61+(((1-$AC$57)+$AC$58)/($AC$59+$AC$60))*$I25-(1/($AC$59+$AC$60))*R$33</f>
        <v>2.6499999999999999E-2</v>
      </c>
      <c r="S25" s="2"/>
      <c r="T25" s="2"/>
      <c r="U25" s="2"/>
      <c r="V25" s="2"/>
    </row>
    <row r="26" spans="9:47" x14ac:dyDescent="0.25">
      <c r="I26" s="2">
        <f t="shared" si="2"/>
        <v>-1.4999999999999999E-2</v>
      </c>
      <c r="J26" s="2">
        <f t="shared" si="3"/>
        <v>-1.4999999999999999E-2</v>
      </c>
      <c r="L26" s="2">
        <f>$AC$57*(1-$AC$108)*I26-$AC$57*$AB$86-$AC$58*I26+($AC$59+$AC$60)*($AB$34-$AC$61)+$AB$33</f>
        <v>-1.8E-3</v>
      </c>
      <c r="M26" s="2">
        <f>$AC$57*(1-$AC$108)*I26-$AC$57*$AC$86-$AC$58*I26+($AC$59+$AC$60)*($AC$34-$AC$61)+$AC$33</f>
        <v>-9.7999999999999979E-3</v>
      </c>
      <c r="N26" s="2">
        <f>$AC$57*(1-$AC$108)*I26-$AC$57*$AD$86-$AC$58*I26+($AC$59+$AC$60)*($AD$34-$AC$61)+$AD$33</f>
        <v>6.2000000000000024E-3</v>
      </c>
      <c r="O26" s="2"/>
      <c r="P26" s="2">
        <f>$AC$61+(((1-$AC$57)+$AC$58)/($AC$59+$AC$60))*$I26+(1/($AC$59+$AC$60))*P$33</f>
        <v>4.4499999999999998E-2</v>
      </c>
      <c r="Q26" s="2">
        <f>$AC$61+(((1-$AC$57)+$AC$58)/($AC$59+$AC$60))*$I26-(1/($AC$59+$AC$60))*Q$33</f>
        <v>5.6999999999999995E-2</v>
      </c>
      <c r="R26" s="2">
        <f>$AC$61+(((1-$AC$57)+$AC$58)/($AC$59+$AC$60))*$I26-(1/($AC$59+$AC$60))*R$33</f>
        <v>3.2000000000000001E-2</v>
      </c>
      <c r="S26" s="2"/>
      <c r="T26" s="2"/>
      <c r="U26" s="2"/>
      <c r="V26" s="2"/>
    </row>
    <row r="27" spans="9:47" x14ac:dyDescent="0.25">
      <c r="I27" s="2">
        <f t="shared" si="2"/>
        <v>-0.02</v>
      </c>
      <c r="J27" s="2">
        <f t="shared" si="3"/>
        <v>-0.02</v>
      </c>
      <c r="L27" s="2">
        <f>$AC$57*(1-$AC$108)*I27-$AC$57*$AB$86-$AC$58*I27+($AC$59+$AC$60)*($AB$34-$AC$61)+$AB$33</f>
        <v>-2.4000000000000002E-3</v>
      </c>
      <c r="M27" s="2">
        <f>$AC$57*(1-$AC$108)*I27-$AC$57*$AC$86-$AC$58*I27+($AC$59+$AC$60)*($AC$34-$AC$61)+$AC$33</f>
        <v>-1.04E-2</v>
      </c>
      <c r="N27" s="2">
        <f>$AC$57*(1-$AC$108)*I27-$AC$57*$AD$86-$AC$58*I27+($AC$59+$AC$60)*($AD$34-$AC$61)+$AD$33</f>
        <v>5.6000000000000017E-3</v>
      </c>
      <c r="O27" s="2"/>
      <c r="P27" s="2">
        <f>$AC$61+(((1-$AC$57)+$AC$58)/($AC$59+$AC$60))*$I27+(1/($AC$59+$AC$60))*P$33</f>
        <v>0.05</v>
      </c>
      <c r="Q27" s="2">
        <f>$AC$61+(((1-$AC$57)+$AC$58)/($AC$59+$AC$60))*$I27-(1/($AC$59+$AC$60))*Q$33</f>
        <v>6.25E-2</v>
      </c>
      <c r="R27" s="2">
        <f>$AC$61+(((1-$AC$57)+$AC$58)/($AC$59+$AC$60))*$I27-(1/($AC$59+$AC$60))*R$33</f>
        <v>3.7500000000000006E-2</v>
      </c>
      <c r="S27" s="2"/>
      <c r="T27" s="2"/>
      <c r="U27" s="2"/>
      <c r="V27" s="2"/>
    </row>
    <row r="28" spans="9:47" x14ac:dyDescent="0.25">
      <c r="I28" s="2">
        <f t="shared" si="2"/>
        <v>-2.5000000000000001E-2</v>
      </c>
      <c r="J28" s="2">
        <f t="shared" si="3"/>
        <v>-2.5000000000000001E-2</v>
      </c>
      <c r="L28" s="2">
        <f>$AC$57*(1-$AC$108)*I28-$AC$57*$AB$86-$AC$58*I28+($AC$59+$AC$60)*($AB$34-$AC$61)+$AB$33</f>
        <v>-3.0000000000000001E-3</v>
      </c>
      <c r="M28" s="2">
        <f>$AC$57*(1-$AC$108)*I28-$AC$57*$AC$86-$AC$58*I28+($AC$59+$AC$60)*($AC$34-$AC$61)+$AC$33</f>
        <v>-1.0999999999999999E-2</v>
      </c>
      <c r="N28" s="2">
        <f>$AC$57*(1-$AC$108)*I28-$AC$57*$AD$86-$AC$58*I28+($AC$59+$AC$60)*($AD$34-$AC$61)+$AD$33</f>
        <v>5.0000000000000018E-3</v>
      </c>
      <c r="O28" s="2"/>
      <c r="P28" s="2">
        <f>$AC$61+(((1-$AC$57)+$AC$58)/($AC$59+$AC$60))*$I28+(1/($AC$59+$AC$60))*P$33</f>
        <v>5.5499999999999994E-2</v>
      </c>
      <c r="Q28" s="2">
        <f>$AC$61+(((1-$AC$57)+$AC$58)/($AC$59+$AC$60))*$I28-(1/($AC$59+$AC$60))*Q$33</f>
        <v>6.7999999999999991E-2</v>
      </c>
      <c r="R28" s="2">
        <f>$AC$61+(((1-$AC$57)+$AC$58)/($AC$59+$AC$60))*$I28-(1/($AC$59+$AC$60))*R$33</f>
        <v>4.2999999999999997E-2</v>
      </c>
      <c r="S28" s="2"/>
      <c r="T28" s="2"/>
      <c r="U28" s="2"/>
      <c r="V28" s="2"/>
    </row>
    <row r="29" spans="9:47" x14ac:dyDescent="0.25">
      <c r="I29" s="2">
        <f t="shared" si="2"/>
        <v>-3.0000000000000002E-2</v>
      </c>
      <c r="J29" s="2">
        <f t="shared" si="3"/>
        <v>-3.0000000000000002E-2</v>
      </c>
      <c r="L29" s="2">
        <f>$AC$57*(1-$AC$108)*I29-$AC$57*$AB$86-$AC$58*I29+($AC$59+$AC$60)*($AB$34-$AC$61)+$AB$33</f>
        <v>-3.6000000000000003E-3</v>
      </c>
      <c r="M29" s="2">
        <f>$AC$57*(1-$AC$108)*I29-$AC$57*$AC$86-$AC$58*I29+($AC$59+$AC$60)*($AC$34-$AC$61)+$AC$33</f>
        <v>-1.1599999999999999E-2</v>
      </c>
      <c r="N29" s="2">
        <f>$AC$57*(1-$AC$108)*I29-$AC$57*$AD$86-$AC$58*I29+($AC$59+$AC$60)*($AD$34-$AC$61)+$AD$33</f>
        <v>4.4000000000000011E-3</v>
      </c>
      <c r="O29" s="2"/>
      <c r="P29" s="2">
        <f>$AC$61+(((1-$AC$57)+$AC$58)/($AC$59+$AC$60))*$I29+(1/($AC$59+$AC$60))*P$33</f>
        <v>6.0999999999999999E-2</v>
      </c>
      <c r="Q29" s="2">
        <f>$AC$61+(((1-$AC$57)+$AC$58)/($AC$59+$AC$60))*$I29-(1/($AC$59+$AC$60))*Q$33</f>
        <v>7.3499999999999996E-2</v>
      </c>
      <c r="R29" s="2">
        <f>$AC$61+(((1-$AC$57)+$AC$58)/($AC$59+$AC$60))*$I29-(1/($AC$59+$AC$60))*R$33</f>
        <v>4.8500000000000001E-2</v>
      </c>
      <c r="S29" s="2"/>
      <c r="T29" s="2"/>
      <c r="U29" s="2"/>
      <c r="V29" s="2"/>
    </row>
    <row r="30" spans="9:47" x14ac:dyDescent="0.25">
      <c r="I30" s="2">
        <f t="shared" si="2"/>
        <v>-3.5000000000000003E-2</v>
      </c>
      <c r="J30" s="2">
        <f t="shared" si="3"/>
        <v>-3.5000000000000003E-2</v>
      </c>
      <c r="L30" s="2">
        <f>$AC$57*(1-$AC$108)*I30-$AC$57*$AB$86-$AC$58*I30+($AC$59+$AC$60)*($AB$34-$AC$61)+$AB$33</f>
        <v>-4.2000000000000006E-3</v>
      </c>
      <c r="M30" s="2">
        <f>$AC$57*(1-$AC$108)*I30-$AC$57*$AC$86-$AC$58*I30+($AC$59+$AC$60)*($AC$34-$AC$61)+$AC$33</f>
        <v>-1.2199999999999999E-2</v>
      </c>
      <c r="N30" s="2">
        <f>$AC$57*(1-$AC$108)*I30-$AC$57*$AD$86-$AC$58*I30+($AC$59+$AC$60)*($AD$34-$AC$61)+$AD$33</f>
        <v>3.8000000000000013E-3</v>
      </c>
      <c r="O30" s="2"/>
      <c r="P30" s="2">
        <f>$AC$61+(((1-$AC$57)+$AC$58)/($AC$59+$AC$60))*$I30+(1/($AC$59+$AC$60))*P$33</f>
        <v>6.6500000000000004E-2</v>
      </c>
      <c r="Q30" s="2">
        <f>$AC$61+(((1-$AC$57)+$AC$58)/($AC$59+$AC$60))*$I30-(1/($AC$59+$AC$60))*Q$33</f>
        <v>7.9000000000000001E-2</v>
      </c>
      <c r="R30" s="2">
        <f>$AC$61+(((1-$AC$57)+$AC$58)/($AC$59+$AC$60))*$I30-(1/($AC$59+$AC$60))*R$33</f>
        <v>5.4000000000000006E-2</v>
      </c>
      <c r="S30" s="2"/>
      <c r="T30" s="2"/>
      <c r="U30" s="2"/>
      <c r="V30" s="2"/>
    </row>
    <row r="31" spans="9:47" x14ac:dyDescent="0.25">
      <c r="I31" s="2">
        <f t="shared" si="2"/>
        <v>-0.04</v>
      </c>
      <c r="J31" s="2">
        <f t="shared" si="3"/>
        <v>-0.04</v>
      </c>
      <c r="L31" s="2">
        <f>$AC$57*(1-$AC$108)*I31-$AC$57*$AB$86-$AC$58*I31+($AC$59+$AC$60)*($AB$34-$AC$61)+$AB$33</f>
        <v>-4.8000000000000004E-3</v>
      </c>
      <c r="M31" s="2">
        <f>$AC$57*(1-$AC$108)*I31-$AC$57*$AC$86-$AC$58*I31+($AC$59+$AC$60)*($AC$34-$AC$61)+$AC$33</f>
        <v>-1.2799999999999999E-2</v>
      </c>
      <c r="N31" s="2">
        <f>$AC$57*(1-$AC$108)*I31-$AC$57*$AD$86-$AC$58*I31+($AC$59+$AC$60)*($AD$34-$AC$61)+$AD$33</f>
        <v>3.2000000000000015E-3</v>
      </c>
      <c r="O31" s="2"/>
      <c r="P31" s="2"/>
      <c r="Q31" s="2"/>
      <c r="R31" s="2"/>
      <c r="S31" s="2"/>
      <c r="T31" s="2"/>
      <c r="U31" s="2"/>
      <c r="V31" s="2"/>
    </row>
    <row r="32" spans="9:47" ht="18" x14ac:dyDescent="0.35">
      <c r="I32" s="2"/>
      <c r="P32" s="1" t="s">
        <v>7</v>
      </c>
      <c r="Q32" s="1" t="s">
        <v>7</v>
      </c>
      <c r="R32" s="1" t="s">
        <v>7</v>
      </c>
      <c r="AB32" s="1" t="s">
        <v>1</v>
      </c>
      <c r="AC32" s="1" t="s">
        <v>2</v>
      </c>
      <c r="AD32" s="1" t="s">
        <v>3</v>
      </c>
      <c r="AQ32" s="1"/>
      <c r="AR32" s="1"/>
      <c r="AS32" s="1" t="s">
        <v>4</v>
      </c>
      <c r="AT32" s="1" t="s">
        <v>5</v>
      </c>
      <c r="AU32" s="1" t="s">
        <v>6</v>
      </c>
    </row>
    <row r="33" spans="16:47" ht="18" x14ac:dyDescent="0.35">
      <c r="P33" s="3">
        <f>AS33</f>
        <v>0</v>
      </c>
      <c r="Q33" s="3">
        <f>AT33</f>
        <v>0.01</v>
      </c>
      <c r="R33" s="3">
        <f>AU33</f>
        <v>-0.01</v>
      </c>
      <c r="X33" t="s">
        <v>8</v>
      </c>
      <c r="AA33" s="1" t="s">
        <v>9</v>
      </c>
      <c r="AB33" s="2">
        <v>0</v>
      </c>
      <c r="AC33" s="2">
        <v>0</v>
      </c>
      <c r="AD33" s="2">
        <v>0</v>
      </c>
      <c r="AR33" t="s">
        <v>7</v>
      </c>
      <c r="AS33" s="3">
        <v>0</v>
      </c>
      <c r="AT33" s="4">
        <v>0.01</v>
      </c>
      <c r="AU33" s="4">
        <v>-0.01</v>
      </c>
    </row>
    <row r="34" spans="16:47" x14ac:dyDescent="0.25">
      <c r="X34" t="s">
        <v>10</v>
      </c>
      <c r="AA34" s="1" t="s">
        <v>11</v>
      </c>
      <c r="AB34" s="5">
        <v>2.8000000000000001E-2</v>
      </c>
      <c r="AC34" s="6">
        <v>3.7999999999999999E-2</v>
      </c>
      <c r="AD34" s="6">
        <v>1.7999999999999999E-2</v>
      </c>
      <c r="AS34" s="7" t="str">
        <f>IF(AS33&gt;0,"Increase",IF(AS33&lt;0,"Decrease",""))</f>
        <v/>
      </c>
      <c r="AT34" s="8" t="str">
        <f t="shared" ref="AT34:AU34" si="4">IF(AT33&gt;0,"Increase",IF(AT33&lt;0,"Decrease",""))</f>
        <v>Increase</v>
      </c>
      <c r="AU34" s="8" t="str">
        <f t="shared" si="4"/>
        <v>Decrease</v>
      </c>
    </row>
    <row r="42" spans="16:47" x14ac:dyDescent="0.25">
      <c r="AS42" t="s">
        <v>4</v>
      </c>
    </row>
    <row r="43" spans="16:47" x14ac:dyDescent="0.25">
      <c r="AS43" t="s">
        <v>15</v>
      </c>
      <c r="AT43" t="s">
        <v>16</v>
      </c>
    </row>
    <row r="44" spans="16:47" x14ac:dyDescent="0.25">
      <c r="AS44" s="2">
        <f>I17</f>
        <v>3.0000000000000002E-2</v>
      </c>
      <c r="AT44" s="2">
        <f>P17</f>
        <v>-5.000000000000001E-3</v>
      </c>
    </row>
    <row r="45" spans="16:47" x14ac:dyDescent="0.25">
      <c r="AS45" s="2">
        <f>AS44</f>
        <v>3.0000000000000002E-2</v>
      </c>
      <c r="AT45" s="13">
        <f>AT44</f>
        <v>-5.000000000000001E-3</v>
      </c>
    </row>
    <row r="47" spans="16:47" x14ac:dyDescent="0.25">
      <c r="AS47" t="str">
        <f>AT32</f>
        <v>alt(i)</v>
      </c>
    </row>
    <row r="48" spans="16:47" x14ac:dyDescent="0.25">
      <c r="AS48" t="s">
        <v>15</v>
      </c>
      <c r="AT48" t="s">
        <v>16</v>
      </c>
    </row>
    <row r="49" spans="24:46" x14ac:dyDescent="0.25">
      <c r="AS49" s="2">
        <f>AS44</f>
        <v>3.0000000000000002E-2</v>
      </c>
      <c r="AT49" s="2">
        <f>Q17</f>
        <v>7.4999999999999997E-3</v>
      </c>
    </row>
    <row r="50" spans="24:46" x14ac:dyDescent="0.25">
      <c r="AS50" s="2">
        <f>AS49</f>
        <v>3.0000000000000002E-2</v>
      </c>
      <c r="AT50" s="13">
        <f>AT49</f>
        <v>7.4999999999999997E-3</v>
      </c>
    </row>
    <row r="51" spans="24:46" x14ac:dyDescent="0.25">
      <c r="X51" t="s">
        <v>12</v>
      </c>
      <c r="AB51" s="5">
        <f>-$AC$57*AB86+($AC$59+$AC$60)*(AB34-$AC$61)+AB33</f>
        <v>0</v>
      </c>
      <c r="AC51" s="5">
        <f>-$AC$57*AC86+($AC$59+$AC$60)*(AC34-$AC$61)+AC33</f>
        <v>-7.9999999999999984E-3</v>
      </c>
      <c r="AD51" s="5">
        <f>-$AC$57*AD86+($AC$59+$AC$60)*(AD34-$AC$61)+AD33</f>
        <v>8.0000000000000019E-3</v>
      </c>
    </row>
    <row r="52" spans="24:46" x14ac:dyDescent="0.25">
      <c r="AS52" t="str">
        <f>AU32</f>
        <v>alt(ii)</v>
      </c>
    </row>
    <row r="53" spans="24:46" x14ac:dyDescent="0.25">
      <c r="X53" t="s">
        <v>13</v>
      </c>
      <c r="AB53">
        <f>$AC$88</f>
        <v>0.88</v>
      </c>
      <c r="AC53">
        <f>$AC$88</f>
        <v>0.88</v>
      </c>
      <c r="AD53">
        <f>$AC$88</f>
        <v>0.88</v>
      </c>
      <c r="AS53" t="s">
        <v>15</v>
      </c>
      <c r="AT53" t="s">
        <v>16</v>
      </c>
    </row>
    <row r="54" spans="24:46" ht="15.75" thickBot="1" x14ac:dyDescent="0.3">
      <c r="AS54" s="2">
        <f>AS49</f>
        <v>3.0000000000000002E-2</v>
      </c>
      <c r="AT54" s="2">
        <f>R17</f>
        <v>-1.7500000000000002E-2</v>
      </c>
    </row>
    <row r="55" spans="24:46" ht="16.5" thickTop="1" thickBot="1" x14ac:dyDescent="0.3">
      <c r="X55" s="9" t="s">
        <v>14</v>
      </c>
      <c r="Y55" s="9"/>
      <c r="Z55" s="9"/>
      <c r="AA55" s="9" t="s">
        <v>0</v>
      </c>
      <c r="AB55" s="10">
        <f>AB51/AB53</f>
        <v>0</v>
      </c>
      <c r="AC55" s="11">
        <f>AC51/AC53</f>
        <v>-9.0909090909090887E-3</v>
      </c>
      <c r="AD55" s="12">
        <f>AD51/AD53</f>
        <v>9.0909090909090922E-3</v>
      </c>
      <c r="AS55" s="2">
        <f>AS54</f>
        <v>3.0000000000000002E-2</v>
      </c>
      <c r="AT55" s="13">
        <f>AT54</f>
        <v>-1.7500000000000002E-2</v>
      </c>
    </row>
    <row r="56" spans="24:46" ht="15.75" thickTop="1" x14ac:dyDescent="0.25"/>
    <row r="57" spans="24:46" x14ac:dyDescent="0.25">
      <c r="X57" t="s">
        <v>17</v>
      </c>
      <c r="AC57" s="5">
        <v>0.15</v>
      </c>
    </row>
    <row r="58" spans="24:46" x14ac:dyDescent="0.25">
      <c r="X58" t="s">
        <v>18</v>
      </c>
      <c r="AC58" s="5">
        <v>0.03</v>
      </c>
    </row>
    <row r="59" spans="24:46" x14ac:dyDescent="0.25">
      <c r="X59" t="s">
        <v>19</v>
      </c>
      <c r="AC59" s="14">
        <v>-0.2</v>
      </c>
    </row>
    <row r="60" spans="24:46" x14ac:dyDescent="0.25">
      <c r="X60" t="s">
        <v>20</v>
      </c>
      <c r="AC60" s="14">
        <v>-0.6</v>
      </c>
    </row>
    <row r="61" spans="24:46" ht="17.25" x14ac:dyDescent="0.25">
      <c r="X61" t="s">
        <v>21</v>
      </c>
      <c r="AB61" s="1" t="s">
        <v>22</v>
      </c>
      <c r="AC61" s="5">
        <v>2.8000000000000001E-2</v>
      </c>
    </row>
    <row r="62" spans="24:46" x14ac:dyDescent="0.25">
      <c r="AB62" s="1"/>
      <c r="AC62" s="5"/>
    </row>
    <row r="64" spans="24:46" x14ac:dyDescent="0.25">
      <c r="X64" t="s">
        <v>23</v>
      </c>
      <c r="AB64" s="1"/>
      <c r="AC64" s="14">
        <f>((1-AC57)+AC58)/(AC59+AC60)</f>
        <v>-1.0999999999999999</v>
      </c>
    </row>
    <row r="65" spans="8:29" x14ac:dyDescent="0.25">
      <c r="AB65" s="1"/>
      <c r="AC65" s="5"/>
    </row>
    <row r="80" spans="8:29" x14ac:dyDescent="0.25">
      <c r="H80" t="s">
        <v>24</v>
      </c>
      <c r="I80">
        <v>5.0000000000000001E-3</v>
      </c>
    </row>
    <row r="86" spans="24:40" ht="17.25" x14ac:dyDescent="0.25">
      <c r="X86" t="s">
        <v>25</v>
      </c>
      <c r="AA86" s="1" t="s">
        <v>26</v>
      </c>
      <c r="AB86" s="5">
        <v>0</v>
      </c>
      <c r="AC86" s="5">
        <v>0</v>
      </c>
      <c r="AD86" s="5">
        <v>0</v>
      </c>
    </row>
    <row r="88" spans="24:40" x14ac:dyDescent="0.25">
      <c r="X88" t="s">
        <v>27</v>
      </c>
      <c r="AC88" s="15">
        <f>1-(AC57*(1-AC108))+AC58</f>
        <v>0.88</v>
      </c>
    </row>
    <row r="89" spans="24:40" x14ac:dyDescent="0.25">
      <c r="Y89" t="s">
        <v>1</v>
      </c>
      <c r="AI89" t="s">
        <v>1</v>
      </c>
    </row>
    <row r="90" spans="24:40" x14ac:dyDescent="0.25">
      <c r="Y90" t="s">
        <v>15</v>
      </c>
      <c r="Z90" t="s">
        <v>16</v>
      </c>
      <c r="AB90" t="s">
        <v>15</v>
      </c>
      <c r="AC90" t="s">
        <v>16</v>
      </c>
      <c r="AE90" t="s">
        <v>15</v>
      </c>
      <c r="AF90" t="s">
        <v>16</v>
      </c>
      <c r="AI90" t="s">
        <v>15</v>
      </c>
      <c r="AJ90" t="s">
        <v>16</v>
      </c>
      <c r="AK90" t="s">
        <v>15</v>
      </c>
      <c r="AL90" t="s">
        <v>16</v>
      </c>
      <c r="AM90" t="s">
        <v>15</v>
      </c>
      <c r="AN90" t="s">
        <v>16</v>
      </c>
    </row>
    <row r="91" spans="24:40" x14ac:dyDescent="0.25">
      <c r="Y91" s="2">
        <f>AB55</f>
        <v>0</v>
      </c>
      <c r="Z91">
        <v>-0.04</v>
      </c>
      <c r="AB91">
        <v>-0.04</v>
      </c>
      <c r="AC91" s="2">
        <f>Z92</f>
        <v>0</v>
      </c>
      <c r="AE91" s="2">
        <f>Y91</f>
        <v>0</v>
      </c>
      <c r="AF91" s="2">
        <f>AC91</f>
        <v>0</v>
      </c>
      <c r="AI91" s="2">
        <f>AB55</f>
        <v>0</v>
      </c>
      <c r="AJ91" s="3">
        <v>-0.03</v>
      </c>
      <c r="AK91" s="3">
        <v>-0.05</v>
      </c>
      <c r="AL91" s="5">
        <f>AJ92</f>
        <v>2.8000000000000001E-2</v>
      </c>
      <c r="AM91" s="2">
        <f>AI91</f>
        <v>0</v>
      </c>
      <c r="AN91" s="5">
        <f>AL91</f>
        <v>2.8000000000000001E-2</v>
      </c>
    </row>
    <row r="92" spans="24:40" x14ac:dyDescent="0.25">
      <c r="Y92" s="2">
        <f>Y91</f>
        <v>0</v>
      </c>
      <c r="Z92" s="2">
        <f>Y92</f>
        <v>0</v>
      </c>
      <c r="AB92" s="2">
        <f>Y92</f>
        <v>0</v>
      </c>
      <c r="AC92" s="2">
        <f>AB92</f>
        <v>0</v>
      </c>
      <c r="AE92" s="2">
        <f>Y92</f>
        <v>0</v>
      </c>
      <c r="AF92" s="2">
        <f>AC92</f>
        <v>0</v>
      </c>
      <c r="AI92" s="2">
        <f>AI91</f>
        <v>0</v>
      </c>
      <c r="AJ92" s="5">
        <f>AB34</f>
        <v>2.8000000000000001E-2</v>
      </c>
      <c r="AK92" s="2">
        <f>AI92</f>
        <v>0</v>
      </c>
      <c r="AL92" s="5">
        <f>AJ92</f>
        <v>2.8000000000000001E-2</v>
      </c>
      <c r="AM92" s="2">
        <f>AI92</f>
        <v>0</v>
      </c>
      <c r="AN92" s="5">
        <f>AL92</f>
        <v>2.8000000000000001E-2</v>
      </c>
    </row>
    <row r="93" spans="24:40" x14ac:dyDescent="0.25">
      <c r="AN93" s="5"/>
    </row>
    <row r="94" spans="24:40" x14ac:dyDescent="0.25">
      <c r="Y94" t="s">
        <v>2</v>
      </c>
      <c r="AI94" t="s">
        <v>2</v>
      </c>
      <c r="AN94" s="5"/>
    </row>
    <row r="95" spans="24:40" x14ac:dyDescent="0.25">
      <c r="Y95" t="s">
        <v>15</v>
      </c>
      <c r="Z95" t="s">
        <v>16</v>
      </c>
      <c r="AB95" t="s">
        <v>15</v>
      </c>
      <c r="AC95" t="s">
        <v>16</v>
      </c>
      <c r="AE95" t="s">
        <v>15</v>
      </c>
      <c r="AF95" t="s">
        <v>16</v>
      </c>
      <c r="AI95" t="s">
        <v>15</v>
      </c>
      <c r="AJ95" t="s">
        <v>16</v>
      </c>
      <c r="AK95" t="s">
        <v>15</v>
      </c>
      <c r="AL95" t="s">
        <v>16</v>
      </c>
      <c r="AM95" t="s">
        <v>15</v>
      </c>
      <c r="AN95" s="5" t="s">
        <v>16</v>
      </c>
    </row>
    <row r="96" spans="24:40" x14ac:dyDescent="0.25">
      <c r="Y96" s="2">
        <f>AC55</f>
        <v>-9.0909090909090887E-3</v>
      </c>
      <c r="Z96">
        <f>Z91</f>
        <v>-0.04</v>
      </c>
      <c r="AB96">
        <f>AB91</f>
        <v>-0.04</v>
      </c>
      <c r="AC96" s="2">
        <f>AB97</f>
        <v>-9.0909090909090887E-3</v>
      </c>
      <c r="AE96" s="2">
        <f>Y96</f>
        <v>-9.0909090909090887E-3</v>
      </c>
      <c r="AF96" s="2">
        <f>AC96</f>
        <v>-9.0909090909090887E-3</v>
      </c>
      <c r="AI96" s="2">
        <f>AC55</f>
        <v>-9.0909090909090887E-3</v>
      </c>
      <c r="AJ96" s="3">
        <v>-0.03</v>
      </c>
      <c r="AK96" s="3">
        <v>-0.05</v>
      </c>
      <c r="AL96" s="5">
        <f>AJ97</f>
        <v>3.7999999999999999E-2</v>
      </c>
      <c r="AM96" s="2">
        <f>AI96</f>
        <v>-9.0909090909090887E-3</v>
      </c>
      <c r="AN96" s="5">
        <f>AL96</f>
        <v>3.7999999999999999E-2</v>
      </c>
    </row>
    <row r="97" spans="24:40" x14ac:dyDescent="0.25">
      <c r="Y97" s="2">
        <f>Y96</f>
        <v>-9.0909090909090887E-3</v>
      </c>
      <c r="Z97" s="2">
        <f>Y97</f>
        <v>-9.0909090909090887E-3</v>
      </c>
      <c r="AB97" s="2">
        <f>Y96</f>
        <v>-9.0909090909090887E-3</v>
      </c>
      <c r="AC97" s="2">
        <f>AB97</f>
        <v>-9.0909090909090887E-3</v>
      </c>
      <c r="AE97" s="2">
        <f>Y97</f>
        <v>-9.0909090909090887E-3</v>
      </c>
      <c r="AF97" s="2">
        <f>AC97</f>
        <v>-9.0909090909090887E-3</v>
      </c>
      <c r="AI97" s="2">
        <f>AI96</f>
        <v>-9.0909090909090887E-3</v>
      </c>
      <c r="AJ97" s="5">
        <f>AC34</f>
        <v>3.7999999999999999E-2</v>
      </c>
      <c r="AK97" s="2">
        <f>AI97</f>
        <v>-9.0909090909090887E-3</v>
      </c>
      <c r="AL97" s="5">
        <f>AJ97</f>
        <v>3.7999999999999999E-2</v>
      </c>
      <c r="AM97" s="2">
        <f>AI97</f>
        <v>-9.0909090909090887E-3</v>
      </c>
      <c r="AN97" s="5">
        <f>AL97</f>
        <v>3.7999999999999999E-2</v>
      </c>
    </row>
    <row r="98" spans="24:40" x14ac:dyDescent="0.25">
      <c r="AN98" s="5"/>
    </row>
    <row r="99" spans="24:40" x14ac:dyDescent="0.25">
      <c r="AN99" s="5"/>
    </row>
    <row r="100" spans="24:40" x14ac:dyDescent="0.25">
      <c r="Y100" t="s">
        <v>3</v>
      </c>
      <c r="AI100" t="s">
        <v>3</v>
      </c>
      <c r="AN100" s="5"/>
    </row>
    <row r="101" spans="24:40" x14ac:dyDescent="0.25">
      <c r="Y101" t="s">
        <v>15</v>
      </c>
      <c r="Z101" t="s">
        <v>16</v>
      </c>
      <c r="AB101" t="s">
        <v>15</v>
      </c>
      <c r="AC101" t="s">
        <v>16</v>
      </c>
      <c r="AE101" t="s">
        <v>15</v>
      </c>
      <c r="AF101" t="s">
        <v>16</v>
      </c>
      <c r="AI101" t="s">
        <v>15</v>
      </c>
      <c r="AJ101" t="s">
        <v>16</v>
      </c>
      <c r="AK101" t="s">
        <v>15</v>
      </c>
      <c r="AL101" t="s">
        <v>16</v>
      </c>
      <c r="AM101" t="s">
        <v>15</v>
      </c>
      <c r="AN101" s="5" t="s">
        <v>16</v>
      </c>
    </row>
    <row r="102" spans="24:40" x14ac:dyDescent="0.25">
      <c r="Y102" s="2">
        <f>AD55</f>
        <v>9.0909090909090922E-3</v>
      </c>
      <c r="Z102">
        <f>Z96</f>
        <v>-0.04</v>
      </c>
      <c r="AB102">
        <f>AB96</f>
        <v>-0.04</v>
      </c>
      <c r="AC102" s="2">
        <f>AB103</f>
        <v>9.0909090909090922E-3</v>
      </c>
      <c r="AE102" s="2">
        <f>Y102</f>
        <v>9.0909090909090922E-3</v>
      </c>
      <c r="AF102" s="2">
        <f>AC102</f>
        <v>9.0909090909090922E-3</v>
      </c>
      <c r="AI102" s="2">
        <f>AD55</f>
        <v>9.0909090909090922E-3</v>
      </c>
      <c r="AJ102" s="3">
        <v>-0.03</v>
      </c>
      <c r="AK102" s="3">
        <v>-0.05</v>
      </c>
      <c r="AL102" s="5">
        <f>AJ103</f>
        <v>1.7999999999999999E-2</v>
      </c>
      <c r="AM102" s="2">
        <f>AI102</f>
        <v>9.0909090909090922E-3</v>
      </c>
      <c r="AN102" s="5">
        <f>AL102</f>
        <v>1.7999999999999999E-2</v>
      </c>
    </row>
    <row r="103" spans="24:40" x14ac:dyDescent="0.25">
      <c r="Y103" s="2">
        <f>Y102</f>
        <v>9.0909090909090922E-3</v>
      </c>
      <c r="Z103" s="2">
        <f>Y103</f>
        <v>9.0909090909090922E-3</v>
      </c>
      <c r="AB103" s="2">
        <f>Z103</f>
        <v>9.0909090909090922E-3</v>
      </c>
      <c r="AC103" s="2">
        <f>AB103</f>
        <v>9.0909090909090922E-3</v>
      </c>
      <c r="AE103" s="2">
        <f>Y103</f>
        <v>9.0909090909090922E-3</v>
      </c>
      <c r="AF103" s="2">
        <f>AC103</f>
        <v>9.0909090909090922E-3</v>
      </c>
      <c r="AI103" s="2">
        <f>AI102</f>
        <v>9.0909090909090922E-3</v>
      </c>
      <c r="AJ103" s="5">
        <f>AD34</f>
        <v>1.7999999999999999E-2</v>
      </c>
      <c r="AK103" s="2">
        <f>AI103</f>
        <v>9.0909090909090922E-3</v>
      </c>
      <c r="AL103" s="5">
        <f>AJ103</f>
        <v>1.7999999999999999E-2</v>
      </c>
      <c r="AM103" s="2">
        <f>AI103</f>
        <v>9.0909090909090922E-3</v>
      </c>
      <c r="AN103" s="13">
        <f>AL103</f>
        <v>1.7999999999999999E-2</v>
      </c>
    </row>
    <row r="108" spans="24:40" x14ac:dyDescent="0.25">
      <c r="X108" t="s">
        <v>28</v>
      </c>
      <c r="AC108" s="5">
        <v>0</v>
      </c>
    </row>
  </sheetData>
  <protectedRanges>
    <protectedRange sqref="AQ7" name="Range3"/>
    <protectedRange sqref="AT33:AU33" name="Range2"/>
    <protectedRange sqref="AC34:AD34" name="Range1"/>
  </protectedRange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r:id="rId5">
            <anchor moveWithCells="1" sizeWithCells="1">
              <from>
                <xdr:col>27</xdr:col>
                <xdr:colOff>0</xdr:colOff>
                <xdr:row>55</xdr:row>
                <xdr:rowOff>161925</xdr:rowOff>
              </from>
              <to>
                <xdr:col>27</xdr:col>
                <xdr:colOff>504825</xdr:colOff>
                <xdr:row>57</xdr:row>
                <xdr:rowOff>19050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 sizeWithCells="1">
              <from>
                <xdr:col>27</xdr:col>
                <xdr:colOff>95250</xdr:colOff>
                <xdr:row>57</xdr:row>
                <xdr:rowOff>9525</xdr:rowOff>
              </from>
              <to>
                <xdr:col>27</xdr:col>
                <xdr:colOff>409575</xdr:colOff>
                <xdr:row>58</xdr:row>
                <xdr:rowOff>57150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 sizeWithCells="1">
              <from>
                <xdr:col>27</xdr:col>
                <xdr:colOff>152400</xdr:colOff>
                <xdr:row>57</xdr:row>
                <xdr:rowOff>171450</xdr:rowOff>
              </from>
              <to>
                <xdr:col>27</xdr:col>
                <xdr:colOff>361950</xdr:colOff>
                <xdr:row>59</xdr:row>
                <xdr:rowOff>28575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r:id="rId11">
            <anchor moveWithCells="1" sizeWithCells="1">
              <from>
                <xdr:col>27</xdr:col>
                <xdr:colOff>171450</xdr:colOff>
                <xdr:row>58</xdr:row>
                <xdr:rowOff>180975</xdr:rowOff>
              </from>
              <to>
                <xdr:col>27</xdr:col>
                <xdr:colOff>361950</xdr:colOff>
                <xdr:row>60</xdr:row>
                <xdr:rowOff>38100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r:id="rId13">
            <anchor moveWithCells="1" sizeWithCells="1">
              <from>
                <xdr:col>27</xdr:col>
                <xdr:colOff>180975</xdr:colOff>
                <xdr:row>107</xdr:row>
                <xdr:rowOff>38100</xdr:rowOff>
              </from>
              <to>
                <xdr:col>27</xdr:col>
                <xdr:colOff>314325</xdr:colOff>
                <xdr:row>107</xdr:row>
                <xdr:rowOff>180975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DSMT4" shapeId="1030" r:id="rId14">
          <objectPr defaultSize="0" autoPict="0" r:id="rId15">
            <anchor moveWithCells="1">
              <from>
                <xdr:col>24</xdr:col>
                <xdr:colOff>171450</xdr:colOff>
                <xdr:row>49</xdr:row>
                <xdr:rowOff>161925</xdr:rowOff>
              </from>
              <to>
                <xdr:col>26</xdr:col>
                <xdr:colOff>295275</xdr:colOff>
                <xdr:row>51</xdr:row>
                <xdr:rowOff>85725</xdr:rowOff>
              </to>
            </anchor>
          </objectPr>
        </oleObject>
      </mc:Choice>
      <mc:Fallback>
        <oleObject progId="Equation.DSMT4" shapeId="1030" r:id="rId14"/>
      </mc:Fallback>
    </mc:AlternateContent>
    <mc:AlternateContent xmlns:mc="http://schemas.openxmlformats.org/markup-compatibility/2006">
      <mc:Choice Requires="x14">
        <oleObject progId="Equation.DSMT4" shapeId="1031" r:id="rId16">
          <objectPr defaultSize="0" autoPict="0" r:id="rId17">
            <anchor moveWithCells="1">
              <from>
                <xdr:col>24</xdr:col>
                <xdr:colOff>19050</xdr:colOff>
                <xdr:row>46</xdr:row>
                <xdr:rowOff>76200</xdr:rowOff>
              </from>
              <to>
                <xdr:col>29</xdr:col>
                <xdr:colOff>371475</xdr:colOff>
                <xdr:row>49</xdr:row>
                <xdr:rowOff>85725</xdr:rowOff>
              </to>
            </anchor>
          </objectPr>
        </oleObject>
      </mc:Choice>
      <mc:Fallback>
        <oleObject progId="Equation.DSMT4" shapeId="1031" r:id="rId16"/>
      </mc:Fallback>
    </mc:AlternateContent>
    <mc:AlternateContent xmlns:mc="http://schemas.openxmlformats.org/markup-compatibility/2006">
      <mc:Choice Requires="x14">
        <oleObject progId="Equation.DSMT4" shapeId="1032" r:id="rId18">
          <objectPr defaultSize="0" r:id="rId19">
            <anchor moveWithCells="1">
              <from>
                <xdr:col>25</xdr:col>
                <xdr:colOff>266700</xdr:colOff>
                <xdr:row>51</xdr:row>
                <xdr:rowOff>171450</xdr:rowOff>
              </from>
              <to>
                <xdr:col>26</xdr:col>
                <xdr:colOff>295275</xdr:colOff>
                <xdr:row>53</xdr:row>
                <xdr:rowOff>9525</xdr:rowOff>
              </to>
            </anchor>
          </objectPr>
        </oleObject>
      </mc:Choice>
      <mc:Fallback>
        <oleObject progId="Equation.DSMT4" shapeId="1032" r:id="rId18"/>
      </mc:Fallback>
    </mc:AlternateContent>
    <mc:AlternateContent xmlns:mc="http://schemas.openxmlformats.org/markup-compatibility/2006">
      <mc:Choice Requires="x14">
        <oleObject progId="Equation.DSMT4" shapeId="1033" r:id="rId20">
          <objectPr defaultSize="0" autoPict="0" r:id="rId19">
            <anchor moveWithCells="1">
              <from>
                <xdr:col>26</xdr:col>
                <xdr:colOff>485775</xdr:colOff>
                <xdr:row>86</xdr:row>
                <xdr:rowOff>180975</xdr:rowOff>
              </from>
              <to>
                <xdr:col>27</xdr:col>
                <xdr:colOff>533400</xdr:colOff>
                <xdr:row>88</xdr:row>
                <xdr:rowOff>95250</xdr:rowOff>
              </to>
            </anchor>
          </objectPr>
        </oleObject>
      </mc:Choice>
      <mc:Fallback>
        <oleObject progId="Equation.DSMT4" shapeId="1033" r:id="rId20"/>
      </mc:Fallback>
    </mc:AlternateContent>
    <mc:AlternateContent xmlns:mc="http://schemas.openxmlformats.org/markup-compatibility/2006">
      <mc:Choice Requires="x14">
        <oleObject progId="Equation.DSMT4" shapeId="1034" r:id="rId21">
          <objectPr defaultSize="0" r:id="rId22">
            <anchor moveWithCells="1">
              <from>
                <xdr:col>15</xdr:col>
                <xdr:colOff>9525</xdr:colOff>
                <xdr:row>33</xdr:row>
                <xdr:rowOff>66675</xdr:rowOff>
              </from>
              <to>
                <xdr:col>18</xdr:col>
                <xdr:colOff>228600</xdr:colOff>
                <xdr:row>36</xdr:row>
                <xdr:rowOff>133350</xdr:rowOff>
              </to>
            </anchor>
          </objectPr>
        </oleObject>
      </mc:Choice>
      <mc:Fallback>
        <oleObject progId="Equation.DSMT4" shapeId="1034" r:id="rId21"/>
      </mc:Fallback>
    </mc:AlternateContent>
    <mc:AlternateContent xmlns:mc="http://schemas.openxmlformats.org/markup-compatibility/2006">
      <mc:Choice Requires="x14">
        <oleObject progId="Equation.DSMT4" shapeId="1035" r:id="rId23">
          <objectPr defaultSize="0" autoPict="0" r:id="rId24">
            <anchor moveWithCells="1">
              <from>
                <xdr:col>26</xdr:col>
                <xdr:colOff>333375</xdr:colOff>
                <xdr:row>61</xdr:row>
                <xdr:rowOff>171450</xdr:rowOff>
              </from>
              <to>
                <xdr:col>28</xdr:col>
                <xdr:colOff>133350</xdr:colOff>
                <xdr:row>65</xdr:row>
                <xdr:rowOff>0</xdr:rowOff>
              </to>
            </anchor>
          </objectPr>
        </oleObject>
      </mc:Choice>
      <mc:Fallback>
        <oleObject progId="Equation.DSMT4" shapeId="1035" r:id="rId2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 CURVE  PUT YOUR NUMBERS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Tanner</dc:creator>
  <cp:lastModifiedBy>Evan Tanner</cp:lastModifiedBy>
  <dcterms:created xsi:type="dcterms:W3CDTF">2015-08-11T10:08:23Z</dcterms:created>
  <dcterms:modified xsi:type="dcterms:W3CDTF">2018-03-24T13:10:08Z</dcterms:modified>
</cp:coreProperties>
</file>